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drawings/drawing4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5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drawings/drawing6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drawings/drawing7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drawings/drawing8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drawings/drawing9.xml" ContentType="application/vnd.openxmlformats-officedocument.drawing+xml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drawings/drawing10.xml" ContentType="application/vnd.openxmlformats-officedocument.drawing+xml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11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drawings/drawing12.xml" ContentType="application/vnd.openxmlformats-officedocument.drawing+xml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drawings/drawing13.xml" ContentType="application/vnd.openxmlformats-officedocument.drawing+xml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drawings/drawing14.xml" ContentType="application/vnd.openxmlformats-officedocument.drawing+xml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drawings/drawing15.xml" ContentType="application/vnd.openxmlformats-officedocument.drawing+xml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drawings/drawing16.xml" ContentType="application/vnd.openxmlformats-officedocument.drawing+xml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drawings/drawing17.xml" ContentType="application/vnd.openxmlformats-officedocument.drawing+xml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drawings/drawing18.xml" ContentType="application/vnd.openxmlformats-officedocument.drawing+xml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drawings/drawing19.xml" ContentType="application/vnd.openxmlformats-officedocument.drawing+xml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drawings/drawing20.xml" ContentType="application/vnd.openxmlformats-officedocument.drawing+xml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drawings/drawing21.xml" ContentType="application/vnd.openxmlformats-officedocument.drawing+xml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drawings/drawing22.xml" ContentType="application/vnd.openxmlformats-officedocument.drawing+xml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drawings/drawing23.xml" ContentType="application/vnd.openxmlformats-officedocument.drawing+xml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drawings/drawing24.xml" ContentType="application/vnd.openxmlformats-officedocument.drawing+xml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drawings/drawing25.xml" ContentType="application/vnd.openxmlformats-officedocument.drawing+xml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drawings/drawing26.xml" ContentType="application/vnd.openxmlformats-officedocument.drawing+xml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drawings/drawing27.xml" ContentType="application/vnd.openxmlformats-officedocument.drawing+xml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drawings/drawing28.xml" ContentType="application/vnd.openxmlformats-officedocument.drawing+xml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drawings/drawing29.xml" ContentType="application/vnd.openxmlformats-officedocument.drawing+xml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drawings/drawing30.xml" ContentType="application/vnd.openxmlformats-officedocument.drawing+xml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drawings/drawing31.xml" ContentType="application/vnd.openxmlformats-officedocument.drawing+xml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drawings/drawing32.xml" ContentType="application/vnd.openxmlformats-officedocument.drawing+xml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drawings/drawing33.xml" ContentType="application/vnd.openxmlformats-officedocument.drawing+xml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drawings/drawing34.xml" ContentType="application/vnd.openxmlformats-officedocument.drawing+xml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drawings/drawing35.xml" ContentType="application/vnd.openxmlformats-officedocument.drawing+xml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drawings/drawing36.xml" ContentType="application/vnd.openxmlformats-officedocument.drawing+xml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drawings/drawing37.xml" ContentType="application/vnd.openxmlformats-officedocument.drawing+xml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drawings/drawing38.xml" ContentType="application/vnd.openxmlformats-officedocument.drawing+xml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drawings/drawing39.xml" ContentType="application/vnd.openxmlformats-officedocument.drawing+xml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drawings/drawing40.xml" ContentType="application/vnd.openxmlformats-officedocument.drawing+xml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drawings/drawing41.xml" ContentType="application/vnd.openxmlformats-officedocument.drawing+xml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drawings/drawing42.xml" ContentType="application/vnd.openxmlformats-officedocument.drawing+xml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drawings/drawing43.xml" ContentType="application/vnd.openxmlformats-officedocument.drawing+xml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айлы на сайт\"/>
    </mc:Choice>
  </mc:AlternateContent>
  <xr:revisionPtr revIDLastSave="0" documentId="8_{D05FE6BB-6E25-48E9-A7AE-1E8D609F9620}" xr6:coauthVersionLast="47" xr6:coauthVersionMax="47" xr10:uidLastSave="{00000000-0000-0000-0000-000000000000}"/>
  <bookViews>
    <workbookView showSheetTabs="0" xWindow="-108" yWindow="-108" windowWidth="23256" windowHeight="12456" tabRatio="864" activeTab="19" xr2:uid="{00000000-000D-0000-FFFF-FFFF00000000}"/>
  </bookViews>
  <sheets>
    <sheet name="main" sheetId="2" r:id="rId1"/>
    <sheet name="скидка" sheetId="3" r:id="rId2"/>
    <sheet name="Г_ШЕР" sheetId="84" r:id="rId3"/>
    <sheet name="Г_ЭМЭ (2)" sheetId="116" r:id="rId4"/>
    <sheet name="Г_УНА ЛОФТ" sheetId="75" r:id="rId5"/>
    <sheet name="С_Шер" sheetId="67" r:id="rId6"/>
    <sheet name="С_Лежер" sheetId="81" r:id="rId7"/>
    <sheet name="М_Шаде" sheetId="85" r:id="rId8"/>
    <sheet name="П_Энсо" sheetId="96" r:id="rId9"/>
    <sheet name="К_Серия F" sheetId="101" r:id="rId10"/>
    <sheet name="К_Тото" sheetId="112" r:id="rId11"/>
    <sheet name="К_ТЭЯ" sheetId="111" r:id="rId12"/>
    <sheet name="П_Эмэ" sheetId="97" r:id="rId13"/>
    <sheet name="Г_Шаде" sheetId="86" r:id="rId14"/>
    <sheet name="П_Анима" sheetId="88" r:id="rId15"/>
    <sheet name="П_Шаде" sheetId="87" r:id="rId16"/>
    <sheet name="С_Шаде" sheetId="76" r:id="rId17"/>
    <sheet name="С_Юми" sheetId="92" r:id="rId18"/>
    <sheet name="С_НАО" sheetId="95" r:id="rId19"/>
    <sheet name="С_Анима" sheetId="82" r:id="rId20"/>
    <sheet name="Д_Анима" sheetId="80" r:id="rId21"/>
    <sheet name="Г_Ома" sheetId="89" r:id="rId22"/>
    <sheet name="Г_Уна_лофт" sheetId="114" r:id="rId23"/>
    <sheet name="Г_ЭМЭ" sheetId="93" r:id="rId24"/>
    <sheet name="П_Ома" sheetId="98" r:id="rId25"/>
    <sheet name="П_Нао" sheetId="99" r:id="rId26"/>
    <sheet name="Г_Энсо" sheetId="90" r:id="rId27"/>
    <sheet name="НАО-Моно" sheetId="94" r:id="rId28"/>
    <sheet name="Г_Анима" sheetId="83" r:id="rId29"/>
    <sheet name="Г_Лотос" sheetId="7" r:id="rId30"/>
    <sheet name="П_Лотос" sheetId="11" r:id="rId31"/>
    <sheet name="С_Луна" sheetId="45" r:id="rId32"/>
    <sheet name="М_Лотос" sheetId="25" r:id="rId33"/>
    <sheet name="Кухня_Корпус" sheetId="102" r:id="rId34"/>
    <sheet name="Кухня_столешницы" sheetId="103" r:id="rId35"/>
    <sheet name="Кухня_Столы_барные стойки" sheetId="108" r:id="rId36"/>
    <sheet name="Кухня_ст. панели" sheetId="104" r:id="rId37"/>
    <sheet name="Кухня_комплектующие" sheetId="105" r:id="rId38"/>
    <sheet name="Кухня_Фасады_Нао" sheetId="106" r:id="rId39"/>
    <sheet name="Кухня_Фасады_Вива без ручек" sheetId="118" r:id="rId40"/>
    <sheet name="Кухня_Фасады_Вива" sheetId="107" r:id="rId41"/>
    <sheet name="Кухня_Фасады_Элис" sheetId="109" r:id="rId42"/>
    <sheet name="Кухня_Фасады_Александрия" sheetId="113" r:id="rId43"/>
    <sheet name="Кухня_Лайк" sheetId="110" r:id="rId44"/>
    <sheet name="SP" sheetId="36" r:id="rId45"/>
    <sheet name="Схема" sheetId="37" r:id="rId46"/>
    <sheet name="Цены" sheetId="100" state="hidden" r:id="rId47"/>
  </sheets>
  <definedNames>
    <definedName name="Артикул">Цены!$A:$C</definedName>
    <definedName name="наименования">#REF!</definedName>
    <definedName name="наценка">скидка!$F$7/100</definedName>
    <definedName name="_xlnm.Print_Area" localSheetId="0">main!$C$3:$I$33</definedName>
    <definedName name="_xlnm.Print_Area" localSheetId="28">Г_Анима!$B$2:$J$83</definedName>
    <definedName name="_xlnm.Print_Area" localSheetId="29">Г_Лотос!$B$2:$J$79</definedName>
    <definedName name="_xlnm.Print_Area" localSheetId="21">Г_Ома!$B$2:$J$75</definedName>
    <definedName name="_xlnm.Print_Area" localSheetId="4">'Г_УНА ЛОФТ'!$B$2:$I$57</definedName>
    <definedName name="_xlnm.Print_Area" localSheetId="22">Г_Уна_лофт!$B$2:$J$61</definedName>
    <definedName name="_xlnm.Print_Area" localSheetId="13">Г_Шаде!$B$2:$J$84</definedName>
    <definedName name="_xlnm.Print_Area" localSheetId="2">Г_ШЕР!$B$2:$I$87</definedName>
    <definedName name="_xlnm.Print_Area" localSheetId="23">Г_ЭМЭ!$B$2:$J$78</definedName>
    <definedName name="_xlnm.Print_Area" localSheetId="3">'Г_ЭМЭ (2)'!$B$2:$J$75</definedName>
    <definedName name="_xlnm.Print_Area" localSheetId="26">Г_Энсо!$B$2:$J$76</definedName>
    <definedName name="_xlnm.Print_Area" localSheetId="20">Д_Анима!$B$2:$J$86</definedName>
    <definedName name="_xlnm.Print_Area" localSheetId="9">'К_Серия F'!$B$2:$J$64</definedName>
    <definedName name="_xlnm.Print_Area" localSheetId="10">К_Тото!$B$2:$J$25</definedName>
    <definedName name="_xlnm.Print_Area" localSheetId="11">К_ТЭЯ!$B$2:$J$20</definedName>
    <definedName name="_xlnm.Print_Area" localSheetId="37">Кухня_комплектующие!$B$2:$G$107</definedName>
    <definedName name="_xlnm.Print_Area" localSheetId="33">Кухня_Корпус!$B$2:$Q$148</definedName>
    <definedName name="_xlnm.Print_Area" localSheetId="43">Кухня_Лайк!$B$2:$N$75</definedName>
    <definedName name="_xlnm.Print_Area" localSheetId="36">'Кухня_ст. панели'!$B$2:$G$39</definedName>
    <definedName name="_xlnm.Print_Area" localSheetId="34">Кухня_столешницы!$B$2:$M$64</definedName>
    <definedName name="_xlnm.Print_Area" localSheetId="35">'Кухня_Столы_барные стойки'!$B$2:$M$13</definedName>
    <definedName name="_xlnm.Print_Area" localSheetId="42">Кухня_Фасады_Александрия!$B$2:$N$369</definedName>
    <definedName name="_xlnm.Print_Area" localSheetId="40">Кухня_Фасады_Вива!$B$2:$R$316</definedName>
    <definedName name="_xlnm.Print_Area" localSheetId="39">'Кухня_Фасады_Вива без ручек'!$B$2:$R$187</definedName>
    <definedName name="_xlnm.Print_Area" localSheetId="38">Кухня_Фасады_Нао!$B$2:$P$185</definedName>
    <definedName name="_xlnm.Print_Area" localSheetId="41">Кухня_Фасады_Элис!$B$2:$N$355</definedName>
    <definedName name="_xlnm.Print_Area" localSheetId="32">М_Лотос!$B$2:$J$53</definedName>
    <definedName name="_xlnm.Print_Area" localSheetId="7">М_Шаде!$B$2:$J$74</definedName>
    <definedName name="_xlnm.Print_Area" localSheetId="27">'НАО-Моно'!$B$2:$J$59</definedName>
    <definedName name="_xlnm.Print_Area" localSheetId="14">П_Анима!$B$2:$J$50</definedName>
    <definedName name="_xlnm.Print_Area" localSheetId="30">П_Лотос!$B$2:$J$63</definedName>
    <definedName name="_xlnm.Print_Area" localSheetId="25">П_Нао!$B$2:$J$75</definedName>
    <definedName name="_xlnm.Print_Area" localSheetId="24">П_Ома!$B$2:$J$74</definedName>
    <definedName name="_xlnm.Print_Area" localSheetId="15">П_Шаде!$B$2:$J$50</definedName>
    <definedName name="_xlnm.Print_Area" localSheetId="12">П_Эмэ!$B$2:$J$78</definedName>
    <definedName name="_xlnm.Print_Area" localSheetId="8">П_Энсо!$B$2:$J$79</definedName>
    <definedName name="_xlnm.Print_Area" localSheetId="19">С_Анима!$B$2:$J$105</definedName>
    <definedName name="_xlnm.Print_Area" localSheetId="6">С_Лежер!$B$2:$J$100</definedName>
    <definedName name="_xlnm.Print_Area" localSheetId="31">С_Луна!$B$2:$J$27</definedName>
    <definedName name="_xlnm.Print_Area" localSheetId="18">С_НАО!$B$2:$J$106</definedName>
    <definedName name="_xlnm.Print_Area" localSheetId="16">С_Шаде!$B$2:$J$70</definedName>
    <definedName name="_xlnm.Print_Area" localSheetId="5">С_Шер!$B$2:$K$102</definedName>
    <definedName name="_xlnm.Print_Area" localSheetId="17">С_Юми!$B$2:$J$101</definedName>
    <definedName name="_xlnm.Print_Area" localSheetId="1">скидка!$B$2:$G$12</definedName>
    <definedName name="_xlnm.Print_Area" localSheetId="45">Схема!$B$2:$N$22</definedName>
    <definedName name="скидка">скидка!$F$3/100</definedName>
    <definedName name="Цены">Цены!$A:$C</definedName>
  </definedNames>
  <calcPr calcId="191029" refMode="R1C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113" l="1"/>
  <c r="C89" i="113"/>
  <c r="C88" i="113"/>
  <c r="C77" i="113"/>
  <c r="C75" i="113"/>
  <c r="C73" i="113"/>
  <c r="C34" i="106"/>
  <c r="C32" i="106"/>
  <c r="C30" i="106"/>
  <c r="C83" i="107"/>
  <c r="C81" i="107"/>
  <c r="C80" i="107"/>
  <c r="C70" i="107"/>
  <c r="C68" i="107"/>
  <c r="C66" i="107"/>
  <c r="C70" i="109"/>
  <c r="C68" i="109"/>
  <c r="C66" i="109"/>
  <c r="C84" i="109"/>
  <c r="C82" i="109"/>
  <c r="C81" i="109"/>
  <c r="L156" i="106"/>
  <c r="L157" i="106"/>
  <c r="L158" i="106"/>
  <c r="L159" i="106"/>
  <c r="L160" i="106"/>
  <c r="L161" i="106"/>
  <c r="L162" i="106"/>
  <c r="L137" i="106"/>
  <c r="L138" i="106"/>
  <c r="L139" i="106"/>
  <c r="L140" i="106"/>
  <c r="L141" i="106"/>
  <c r="L142" i="106"/>
  <c r="L143" i="106"/>
  <c r="L117" i="106"/>
  <c r="L118" i="106"/>
  <c r="L119" i="106"/>
  <c r="L120" i="106"/>
  <c r="L121" i="106"/>
  <c r="L122" i="106"/>
  <c r="L123" i="106"/>
  <c r="L124" i="106"/>
  <c r="L125" i="106"/>
  <c r="L92" i="106"/>
  <c r="L93" i="106"/>
  <c r="L94" i="106"/>
  <c r="L95" i="106"/>
  <c r="L96" i="106"/>
  <c r="L97" i="106"/>
  <c r="L98" i="106"/>
  <c r="L99" i="106"/>
  <c r="L100" i="106"/>
  <c r="L18" i="106"/>
  <c r="L19" i="106"/>
  <c r="L20" i="106"/>
  <c r="L21" i="106"/>
  <c r="L22" i="106"/>
  <c r="L23" i="106"/>
  <c r="L24" i="106"/>
  <c r="L25" i="106"/>
  <c r="J184" i="106"/>
  <c r="L184" i="106" s="1"/>
  <c r="J183" i="106"/>
  <c r="L183" i="106" s="1"/>
  <c r="K333" i="113" l="1"/>
  <c r="C333" i="113"/>
  <c r="K332" i="113"/>
  <c r="C332" i="113"/>
  <c r="K331" i="113"/>
  <c r="C331" i="113"/>
  <c r="K330" i="113"/>
  <c r="C330" i="113"/>
  <c r="K329" i="113"/>
  <c r="C329" i="113"/>
  <c r="K328" i="113"/>
  <c r="C328" i="113"/>
  <c r="K327" i="113"/>
  <c r="C327" i="113"/>
  <c r="K326" i="113"/>
  <c r="C326" i="113"/>
  <c r="K325" i="113"/>
  <c r="C325" i="113"/>
  <c r="K324" i="113"/>
  <c r="C324" i="113"/>
  <c r="K323" i="113"/>
  <c r="C323" i="113"/>
  <c r="K322" i="113"/>
  <c r="C322" i="113"/>
  <c r="K321" i="113"/>
  <c r="C321" i="113"/>
  <c r="K320" i="113"/>
  <c r="C320" i="113"/>
  <c r="K293" i="113"/>
  <c r="C293" i="113"/>
  <c r="K292" i="113"/>
  <c r="C292" i="113"/>
  <c r="K291" i="113"/>
  <c r="C291" i="113"/>
  <c r="K290" i="113"/>
  <c r="C290" i="113"/>
  <c r="K289" i="113"/>
  <c r="C289" i="113"/>
  <c r="K288" i="113"/>
  <c r="C288" i="113"/>
  <c r="K287" i="113"/>
  <c r="C287" i="113"/>
  <c r="K286" i="113"/>
  <c r="C286" i="113"/>
  <c r="K285" i="113"/>
  <c r="C285" i="113"/>
  <c r="K284" i="113"/>
  <c r="C284" i="113"/>
  <c r="K283" i="113"/>
  <c r="C283" i="113"/>
  <c r="K282" i="113"/>
  <c r="C282" i="113"/>
  <c r="K281" i="113"/>
  <c r="C281" i="113"/>
  <c r="K280" i="113"/>
  <c r="C280" i="113"/>
  <c r="K236" i="113"/>
  <c r="C236" i="113"/>
  <c r="K235" i="113"/>
  <c r="C235" i="113"/>
  <c r="K234" i="113"/>
  <c r="C234" i="113"/>
  <c r="K233" i="113"/>
  <c r="C233" i="113"/>
  <c r="K232" i="113"/>
  <c r="C232" i="113"/>
  <c r="K231" i="113"/>
  <c r="C231" i="113"/>
  <c r="K230" i="113"/>
  <c r="C230" i="113"/>
  <c r="K229" i="113"/>
  <c r="C229" i="113"/>
  <c r="K228" i="113"/>
  <c r="C228" i="113"/>
  <c r="K227" i="113"/>
  <c r="C227" i="113"/>
  <c r="K226" i="113"/>
  <c r="C226" i="113"/>
  <c r="K225" i="113"/>
  <c r="C225" i="113"/>
  <c r="K224" i="113"/>
  <c r="C224" i="113"/>
  <c r="K223" i="113"/>
  <c r="C223" i="113"/>
  <c r="K222" i="113"/>
  <c r="C222" i="113"/>
  <c r="K221" i="113"/>
  <c r="C221" i="113"/>
  <c r="K220" i="113"/>
  <c r="C220" i="113"/>
  <c r="K219" i="113"/>
  <c r="C219" i="113"/>
  <c r="K184" i="113"/>
  <c r="C184" i="113"/>
  <c r="K183" i="113"/>
  <c r="C183" i="113"/>
  <c r="K182" i="113"/>
  <c r="C182" i="113"/>
  <c r="K181" i="113"/>
  <c r="C181" i="113"/>
  <c r="K180" i="113"/>
  <c r="C180" i="113"/>
  <c r="K179" i="113"/>
  <c r="C179" i="113"/>
  <c r="K178" i="113"/>
  <c r="C178" i="113"/>
  <c r="K177" i="113"/>
  <c r="C177" i="113"/>
  <c r="K176" i="113"/>
  <c r="C176" i="113"/>
  <c r="K175" i="113"/>
  <c r="C175" i="113"/>
  <c r="K174" i="113"/>
  <c r="C174" i="113"/>
  <c r="K173" i="113"/>
  <c r="C173" i="113"/>
  <c r="K172" i="113"/>
  <c r="C172" i="113"/>
  <c r="K171" i="113"/>
  <c r="C171" i="113"/>
  <c r="K170" i="113"/>
  <c r="C170" i="113"/>
  <c r="K169" i="113"/>
  <c r="C169" i="113"/>
  <c r="K168" i="113"/>
  <c r="C168" i="113"/>
  <c r="K167" i="113"/>
  <c r="C167" i="113"/>
  <c r="K46" i="113"/>
  <c r="C46" i="113"/>
  <c r="K45" i="113"/>
  <c r="C45" i="113"/>
  <c r="K44" i="113"/>
  <c r="C44" i="113"/>
  <c r="K43" i="113"/>
  <c r="C43" i="113"/>
  <c r="K42" i="113"/>
  <c r="C42" i="113"/>
  <c r="K41" i="113"/>
  <c r="C41" i="113"/>
  <c r="K40" i="113"/>
  <c r="C40" i="113"/>
  <c r="K39" i="113"/>
  <c r="C39" i="113"/>
  <c r="K38" i="113"/>
  <c r="C38" i="113"/>
  <c r="K37" i="113"/>
  <c r="C37" i="113"/>
  <c r="K36" i="113"/>
  <c r="C36" i="113"/>
  <c r="K35" i="113"/>
  <c r="C35" i="113"/>
  <c r="K34" i="113"/>
  <c r="C34" i="113"/>
  <c r="K33" i="113"/>
  <c r="C33" i="113"/>
  <c r="K32" i="113"/>
  <c r="C32" i="113"/>
  <c r="K31" i="113"/>
  <c r="C31" i="113"/>
  <c r="K30" i="113"/>
  <c r="C30" i="113"/>
  <c r="K29" i="113"/>
  <c r="C29" i="113"/>
  <c r="K28" i="113"/>
  <c r="C28" i="113"/>
  <c r="K27" i="113"/>
  <c r="C27" i="113"/>
  <c r="K26" i="113"/>
  <c r="C26" i="113"/>
  <c r="K25" i="113"/>
  <c r="C25" i="113"/>
  <c r="K334" i="109" l="1"/>
  <c r="C334" i="109"/>
  <c r="K333" i="109"/>
  <c r="C333" i="109"/>
  <c r="K332" i="109"/>
  <c r="C332" i="109"/>
  <c r="K331" i="109"/>
  <c r="C331" i="109"/>
  <c r="K330" i="109"/>
  <c r="C330" i="109"/>
  <c r="K329" i="109"/>
  <c r="C329" i="109"/>
  <c r="K328" i="109"/>
  <c r="C328" i="109"/>
  <c r="K327" i="109"/>
  <c r="C327" i="109"/>
  <c r="K326" i="109"/>
  <c r="C326" i="109"/>
  <c r="K325" i="109"/>
  <c r="C325" i="109"/>
  <c r="K324" i="109"/>
  <c r="C324" i="109"/>
  <c r="K323" i="109"/>
  <c r="C323" i="109"/>
  <c r="K322" i="109"/>
  <c r="C322" i="109"/>
  <c r="K321" i="109"/>
  <c r="C321" i="109"/>
  <c r="K287" i="109"/>
  <c r="C287" i="109"/>
  <c r="K286" i="109"/>
  <c r="C286" i="109"/>
  <c r="K285" i="109"/>
  <c r="C285" i="109"/>
  <c r="K284" i="109"/>
  <c r="C284" i="109"/>
  <c r="K283" i="109"/>
  <c r="C283" i="109"/>
  <c r="K282" i="109"/>
  <c r="C282" i="109"/>
  <c r="K281" i="109"/>
  <c r="C281" i="109"/>
  <c r="K280" i="109"/>
  <c r="C280" i="109"/>
  <c r="K279" i="109"/>
  <c r="C279" i="109"/>
  <c r="K278" i="109"/>
  <c r="C278" i="109"/>
  <c r="K277" i="109"/>
  <c r="C277" i="109"/>
  <c r="K276" i="109"/>
  <c r="C276" i="109"/>
  <c r="K275" i="109"/>
  <c r="C275" i="109"/>
  <c r="K274" i="109"/>
  <c r="C274" i="109"/>
  <c r="K241" i="109"/>
  <c r="C241" i="109"/>
  <c r="K240" i="109"/>
  <c r="C240" i="109"/>
  <c r="K239" i="109"/>
  <c r="C239" i="109"/>
  <c r="K238" i="109"/>
  <c r="C238" i="109"/>
  <c r="K237" i="109"/>
  <c r="C237" i="109"/>
  <c r="K236" i="109"/>
  <c r="C236" i="109"/>
  <c r="K235" i="109"/>
  <c r="C235" i="109"/>
  <c r="K234" i="109"/>
  <c r="C234" i="109"/>
  <c r="K233" i="109"/>
  <c r="C233" i="109"/>
  <c r="K232" i="109"/>
  <c r="C232" i="109"/>
  <c r="K231" i="109"/>
  <c r="C231" i="109"/>
  <c r="K230" i="109"/>
  <c r="C230" i="109"/>
  <c r="K229" i="109"/>
  <c r="C229" i="109"/>
  <c r="K228" i="109"/>
  <c r="C228" i="109"/>
  <c r="K227" i="109"/>
  <c r="C227" i="109"/>
  <c r="K226" i="109"/>
  <c r="C226" i="109"/>
  <c r="K225" i="109"/>
  <c r="C225" i="109"/>
  <c r="K224" i="109"/>
  <c r="C224" i="109"/>
  <c r="K177" i="109"/>
  <c r="C177" i="109"/>
  <c r="K176" i="109"/>
  <c r="C176" i="109"/>
  <c r="K175" i="109"/>
  <c r="C175" i="109"/>
  <c r="K174" i="109"/>
  <c r="C174" i="109"/>
  <c r="K173" i="109"/>
  <c r="C173" i="109"/>
  <c r="K172" i="109"/>
  <c r="C172" i="109"/>
  <c r="K171" i="109"/>
  <c r="C171" i="109"/>
  <c r="K170" i="109"/>
  <c r="C170" i="109"/>
  <c r="K169" i="109"/>
  <c r="C169" i="109"/>
  <c r="K168" i="109"/>
  <c r="C168" i="109"/>
  <c r="K167" i="109"/>
  <c r="C167" i="109"/>
  <c r="K166" i="109"/>
  <c r="C166" i="109"/>
  <c r="K165" i="109"/>
  <c r="C165" i="109"/>
  <c r="K164" i="109"/>
  <c r="C164" i="109"/>
  <c r="K163" i="109"/>
  <c r="C163" i="109"/>
  <c r="K162" i="109"/>
  <c r="C162" i="109"/>
  <c r="K161" i="109"/>
  <c r="C161" i="109"/>
  <c r="K160" i="109"/>
  <c r="C160" i="109"/>
  <c r="K61" i="109"/>
  <c r="C61" i="109"/>
  <c r="K60" i="109"/>
  <c r="C60" i="109"/>
  <c r="K59" i="109"/>
  <c r="C59" i="109"/>
  <c r="K58" i="109"/>
  <c r="C58" i="109"/>
  <c r="K57" i="109"/>
  <c r="C57" i="109"/>
  <c r="K56" i="109"/>
  <c r="C56" i="109"/>
  <c r="K55" i="109"/>
  <c r="C55" i="109"/>
  <c r="K54" i="109"/>
  <c r="C54" i="109"/>
  <c r="K53" i="109"/>
  <c r="C53" i="109"/>
  <c r="K52" i="109"/>
  <c r="C52" i="109"/>
  <c r="K51" i="109"/>
  <c r="C51" i="109"/>
  <c r="K50" i="109"/>
  <c r="C50" i="109"/>
  <c r="K49" i="109"/>
  <c r="C49" i="109"/>
  <c r="K48" i="109"/>
  <c r="C48" i="109"/>
  <c r="K47" i="109"/>
  <c r="C47" i="109"/>
  <c r="K46" i="109"/>
  <c r="C46" i="109"/>
  <c r="K45" i="109"/>
  <c r="C45" i="109"/>
  <c r="K44" i="109"/>
  <c r="C44" i="109"/>
  <c r="K43" i="109"/>
  <c r="C43" i="109"/>
  <c r="K42" i="109"/>
  <c r="C42" i="109"/>
  <c r="K41" i="109"/>
  <c r="C41" i="109"/>
  <c r="K40" i="109"/>
  <c r="C40" i="109"/>
  <c r="M295" i="107"/>
  <c r="C295" i="107"/>
  <c r="M294" i="107"/>
  <c r="C294" i="107"/>
  <c r="M293" i="107"/>
  <c r="C293" i="107"/>
  <c r="M292" i="107"/>
  <c r="C292" i="107"/>
  <c r="M291" i="107"/>
  <c r="C291" i="107"/>
  <c r="M290" i="107"/>
  <c r="C290" i="107"/>
  <c r="M289" i="107"/>
  <c r="C289" i="107"/>
  <c r="M288" i="107"/>
  <c r="C288" i="107"/>
  <c r="M287" i="107"/>
  <c r="C287" i="107"/>
  <c r="M286" i="107"/>
  <c r="C286" i="107"/>
  <c r="M285" i="107"/>
  <c r="C285" i="107"/>
  <c r="M284" i="107"/>
  <c r="C284" i="107"/>
  <c r="M283" i="107"/>
  <c r="C283" i="107"/>
  <c r="M282" i="107"/>
  <c r="C282" i="107"/>
  <c r="M255" i="107"/>
  <c r="C255" i="107"/>
  <c r="M254" i="107"/>
  <c r="C254" i="107"/>
  <c r="M253" i="107"/>
  <c r="C253" i="107"/>
  <c r="M252" i="107"/>
  <c r="C252" i="107"/>
  <c r="M251" i="107"/>
  <c r="C251" i="107"/>
  <c r="M250" i="107"/>
  <c r="C250" i="107"/>
  <c r="M249" i="107"/>
  <c r="C249" i="107"/>
  <c r="M248" i="107"/>
  <c r="C248" i="107"/>
  <c r="M247" i="107"/>
  <c r="C247" i="107"/>
  <c r="M246" i="107"/>
  <c r="C246" i="107"/>
  <c r="M245" i="107"/>
  <c r="C245" i="107"/>
  <c r="M244" i="107"/>
  <c r="C244" i="107"/>
  <c r="M243" i="107"/>
  <c r="C243" i="107"/>
  <c r="M242" i="107"/>
  <c r="C242" i="107"/>
  <c r="M216" i="107"/>
  <c r="C216" i="107"/>
  <c r="M215" i="107"/>
  <c r="C215" i="107"/>
  <c r="M214" i="107"/>
  <c r="C214" i="107"/>
  <c r="M213" i="107"/>
  <c r="C213" i="107"/>
  <c r="M212" i="107"/>
  <c r="C212" i="107"/>
  <c r="M211" i="107"/>
  <c r="C211" i="107"/>
  <c r="M210" i="107"/>
  <c r="C210" i="107"/>
  <c r="M209" i="107"/>
  <c r="C209" i="107"/>
  <c r="M208" i="107"/>
  <c r="C208" i="107"/>
  <c r="M207" i="107"/>
  <c r="C207" i="107"/>
  <c r="M206" i="107"/>
  <c r="C206" i="107"/>
  <c r="M205" i="107"/>
  <c r="C205" i="107"/>
  <c r="M204" i="107"/>
  <c r="C204" i="107"/>
  <c r="M203" i="107"/>
  <c r="C203" i="107"/>
  <c r="M202" i="107"/>
  <c r="C202" i="107"/>
  <c r="M201" i="107"/>
  <c r="C201" i="107"/>
  <c r="M200" i="107"/>
  <c r="C200" i="107"/>
  <c r="M199" i="107"/>
  <c r="C199" i="107"/>
  <c r="M164" i="107"/>
  <c r="C164" i="107"/>
  <c r="M163" i="107"/>
  <c r="C163" i="107"/>
  <c r="M162" i="107"/>
  <c r="C162" i="107"/>
  <c r="M161" i="107"/>
  <c r="C161" i="107"/>
  <c r="M160" i="107"/>
  <c r="C160" i="107"/>
  <c r="M159" i="107"/>
  <c r="C159" i="107"/>
  <c r="M158" i="107"/>
  <c r="C158" i="107"/>
  <c r="M157" i="107"/>
  <c r="C157" i="107"/>
  <c r="M156" i="107"/>
  <c r="C156" i="107"/>
  <c r="M155" i="107"/>
  <c r="C155" i="107"/>
  <c r="M154" i="107"/>
  <c r="C154" i="107"/>
  <c r="M153" i="107"/>
  <c r="C153" i="107"/>
  <c r="M152" i="107"/>
  <c r="C152" i="107"/>
  <c r="M151" i="107"/>
  <c r="C151" i="107"/>
  <c r="M150" i="107"/>
  <c r="C150" i="107"/>
  <c r="M149" i="107"/>
  <c r="C149" i="107"/>
  <c r="M148" i="107"/>
  <c r="C148" i="107"/>
  <c r="M147" i="107"/>
  <c r="C147" i="107"/>
  <c r="M61" i="107"/>
  <c r="C61" i="107"/>
  <c r="M60" i="107"/>
  <c r="C60" i="107"/>
  <c r="M59" i="107"/>
  <c r="C59" i="107"/>
  <c r="M58" i="107"/>
  <c r="C58" i="107"/>
  <c r="M57" i="107"/>
  <c r="C57" i="107"/>
  <c r="M56" i="107"/>
  <c r="C56" i="107"/>
  <c r="M55" i="107"/>
  <c r="C55" i="107"/>
  <c r="M54" i="107"/>
  <c r="C54" i="107"/>
  <c r="M53" i="107"/>
  <c r="C53" i="107"/>
  <c r="M52" i="107"/>
  <c r="C52" i="107"/>
  <c r="M51" i="107"/>
  <c r="C51" i="107"/>
  <c r="M50" i="107"/>
  <c r="C50" i="107"/>
  <c r="M49" i="107"/>
  <c r="C49" i="107"/>
  <c r="M48" i="107"/>
  <c r="C48" i="107"/>
  <c r="M47" i="107"/>
  <c r="C47" i="107"/>
  <c r="M46" i="107"/>
  <c r="C46" i="107"/>
  <c r="M45" i="107"/>
  <c r="C45" i="107"/>
  <c r="M44" i="107"/>
  <c r="C44" i="107"/>
  <c r="M43" i="107"/>
  <c r="C43" i="107"/>
  <c r="M42" i="107"/>
  <c r="C42" i="107"/>
  <c r="M41" i="107"/>
  <c r="C41" i="107"/>
  <c r="M40" i="107"/>
  <c r="C40" i="107"/>
  <c r="M281" i="107" l="1"/>
  <c r="C281" i="107"/>
  <c r="M280" i="107"/>
  <c r="C280" i="107"/>
  <c r="M279" i="107"/>
  <c r="C279" i="107"/>
  <c r="M278" i="107"/>
  <c r="C278" i="107"/>
  <c r="M277" i="107"/>
  <c r="C277" i="107"/>
  <c r="M276" i="107"/>
  <c r="C276" i="107"/>
  <c r="M275" i="107"/>
  <c r="C275" i="107"/>
  <c r="M241" i="107"/>
  <c r="C241" i="107"/>
  <c r="M240" i="107"/>
  <c r="C240" i="107"/>
  <c r="M239" i="107"/>
  <c r="C239" i="107"/>
  <c r="M238" i="107"/>
  <c r="C238" i="107"/>
  <c r="M237" i="107"/>
  <c r="C237" i="107"/>
  <c r="M236" i="107"/>
  <c r="C236" i="107"/>
  <c r="M235" i="107"/>
  <c r="C235" i="107"/>
  <c r="M198" i="107"/>
  <c r="C198" i="107"/>
  <c r="M197" i="107"/>
  <c r="C197" i="107"/>
  <c r="M196" i="107"/>
  <c r="C196" i="107"/>
  <c r="M195" i="107"/>
  <c r="C195" i="107"/>
  <c r="M194" i="107"/>
  <c r="C194" i="107"/>
  <c r="M193" i="107"/>
  <c r="C193" i="107"/>
  <c r="M192" i="107"/>
  <c r="C192" i="107"/>
  <c r="M191" i="107"/>
  <c r="C191" i="107"/>
  <c r="M190" i="107"/>
  <c r="C190" i="107"/>
  <c r="M146" i="107"/>
  <c r="C146" i="107"/>
  <c r="M145" i="107"/>
  <c r="C145" i="107"/>
  <c r="M144" i="107"/>
  <c r="C144" i="107"/>
  <c r="M143" i="107"/>
  <c r="C143" i="107"/>
  <c r="M142" i="107"/>
  <c r="C142" i="107"/>
  <c r="M141" i="107"/>
  <c r="C141" i="107"/>
  <c r="M140" i="107"/>
  <c r="C140" i="107"/>
  <c r="M139" i="107"/>
  <c r="C139" i="107"/>
  <c r="M138" i="107"/>
  <c r="C138" i="107"/>
  <c r="M39" i="107"/>
  <c r="C39" i="107"/>
  <c r="M38" i="107"/>
  <c r="C38" i="107"/>
  <c r="M37" i="107"/>
  <c r="C37" i="107"/>
  <c r="M36" i="107"/>
  <c r="C36" i="107"/>
  <c r="M35" i="107"/>
  <c r="C35" i="107"/>
  <c r="M34" i="107"/>
  <c r="C34" i="107"/>
  <c r="M33" i="107"/>
  <c r="C33" i="107"/>
  <c r="M32" i="107"/>
  <c r="C32" i="107"/>
  <c r="M31" i="107"/>
  <c r="C31" i="107"/>
  <c r="M30" i="107"/>
  <c r="C30" i="107"/>
  <c r="M29" i="107"/>
  <c r="C29" i="107"/>
  <c r="K320" i="109"/>
  <c r="C320" i="109"/>
  <c r="K319" i="109"/>
  <c r="C319" i="109"/>
  <c r="K318" i="109"/>
  <c r="C318" i="109"/>
  <c r="K317" i="109"/>
  <c r="C317" i="109"/>
  <c r="K316" i="109"/>
  <c r="C316" i="109"/>
  <c r="K315" i="109"/>
  <c r="C315" i="109"/>
  <c r="K314" i="109"/>
  <c r="C314" i="109"/>
  <c r="K273" i="109"/>
  <c r="C273" i="109"/>
  <c r="K272" i="109"/>
  <c r="C272" i="109"/>
  <c r="K271" i="109"/>
  <c r="C271" i="109"/>
  <c r="K270" i="109"/>
  <c r="C270" i="109"/>
  <c r="K269" i="109"/>
  <c r="C269" i="109"/>
  <c r="K268" i="109"/>
  <c r="C268" i="109"/>
  <c r="K267" i="109"/>
  <c r="C267" i="109"/>
  <c r="K223" i="109"/>
  <c r="C223" i="109"/>
  <c r="K222" i="109"/>
  <c r="C222" i="109"/>
  <c r="K221" i="109"/>
  <c r="C221" i="109"/>
  <c r="K220" i="109"/>
  <c r="C220" i="109"/>
  <c r="K219" i="109"/>
  <c r="C219" i="109"/>
  <c r="K218" i="109"/>
  <c r="C218" i="109"/>
  <c r="K217" i="109"/>
  <c r="C217" i="109"/>
  <c r="K216" i="109"/>
  <c r="C216" i="109"/>
  <c r="K215" i="109"/>
  <c r="C215" i="109"/>
  <c r="K159" i="109"/>
  <c r="C159" i="109"/>
  <c r="K158" i="109"/>
  <c r="C158" i="109"/>
  <c r="K157" i="109"/>
  <c r="C157" i="109"/>
  <c r="K156" i="109"/>
  <c r="C156" i="109"/>
  <c r="K155" i="109"/>
  <c r="C155" i="109"/>
  <c r="K154" i="109"/>
  <c r="C154" i="109"/>
  <c r="K153" i="109"/>
  <c r="C153" i="109"/>
  <c r="K152" i="109"/>
  <c r="C152" i="109"/>
  <c r="K151" i="109"/>
  <c r="C151" i="109"/>
  <c r="K39" i="109"/>
  <c r="C39" i="109"/>
  <c r="K38" i="109"/>
  <c r="C38" i="109"/>
  <c r="K37" i="109"/>
  <c r="C37" i="109"/>
  <c r="K36" i="109"/>
  <c r="C36" i="109"/>
  <c r="K35" i="109"/>
  <c r="C35" i="109"/>
  <c r="K34" i="109"/>
  <c r="C34" i="109"/>
  <c r="K33" i="109"/>
  <c r="C33" i="109"/>
  <c r="K32" i="109"/>
  <c r="C32" i="109"/>
  <c r="K31" i="109"/>
  <c r="C31" i="109"/>
  <c r="K30" i="109"/>
  <c r="C30" i="109"/>
  <c r="K29" i="109"/>
  <c r="C29" i="109"/>
  <c r="K364" i="113" l="1"/>
  <c r="F18" i="67" l="1"/>
  <c r="F7" i="67"/>
  <c r="F11" i="92"/>
  <c r="F10" i="92"/>
  <c r="F8" i="92"/>
  <c r="F7" i="92"/>
  <c r="E24" i="94"/>
  <c r="F24" i="94"/>
  <c r="E23" i="94"/>
  <c r="F23" i="94"/>
  <c r="G23" i="94" s="1"/>
  <c r="F8" i="112"/>
  <c r="F7" i="112"/>
  <c r="F8" i="111"/>
  <c r="F7" i="111"/>
  <c r="F48" i="101"/>
  <c r="F34" i="101"/>
  <c r="F33" i="101"/>
  <c r="F31" i="101"/>
  <c r="F30" i="101"/>
  <c r="F29" i="101"/>
  <c r="F12" i="101"/>
  <c r="F11" i="101"/>
  <c r="F9" i="101"/>
  <c r="F8" i="101"/>
  <c r="E8" i="112"/>
  <c r="E7" i="112"/>
  <c r="E8" i="111"/>
  <c r="E7" i="111"/>
  <c r="E48" i="101"/>
  <c r="E35" i="101"/>
  <c r="E34" i="101"/>
  <c r="E33" i="101"/>
  <c r="E32" i="101"/>
  <c r="E31" i="101"/>
  <c r="E30" i="101"/>
  <c r="E29" i="101"/>
  <c r="E13" i="101"/>
  <c r="E12" i="101"/>
  <c r="E11" i="101"/>
  <c r="E10" i="101"/>
  <c r="E9" i="101"/>
  <c r="E8" i="101"/>
  <c r="E7" i="101"/>
  <c r="F7" i="101"/>
  <c r="O186" i="118"/>
  <c r="N186" i="118"/>
  <c r="M186" i="118"/>
  <c r="O185" i="118"/>
  <c r="N185" i="118"/>
  <c r="M185" i="118"/>
  <c r="O182" i="118"/>
  <c r="N182" i="118"/>
  <c r="M182" i="118"/>
  <c r="C182" i="118"/>
  <c r="O181" i="118"/>
  <c r="N181" i="118"/>
  <c r="M181" i="118"/>
  <c r="C181" i="118"/>
  <c r="O180" i="118"/>
  <c r="N180" i="118"/>
  <c r="M180" i="118"/>
  <c r="C180" i="118"/>
  <c r="O179" i="118"/>
  <c r="N179" i="118"/>
  <c r="M179" i="118"/>
  <c r="C179" i="118"/>
  <c r="O178" i="118"/>
  <c r="N178" i="118"/>
  <c r="M178" i="118"/>
  <c r="C178" i="118"/>
  <c r="O177" i="118"/>
  <c r="M177" i="118"/>
  <c r="K177" i="118"/>
  <c r="N177" i="118" s="1"/>
  <c r="C177" i="118"/>
  <c r="O176" i="118"/>
  <c r="M176" i="118"/>
  <c r="K176" i="118"/>
  <c r="N176" i="118" s="1"/>
  <c r="C176" i="118"/>
  <c r="O175" i="118"/>
  <c r="N175" i="118"/>
  <c r="M175" i="118"/>
  <c r="C175" i="118"/>
  <c r="O174" i="118"/>
  <c r="N174" i="118"/>
  <c r="M174" i="118"/>
  <c r="C174" i="118"/>
  <c r="O173" i="118"/>
  <c r="N173" i="118"/>
  <c r="M173" i="118"/>
  <c r="C173" i="118"/>
  <c r="O172" i="118"/>
  <c r="N172" i="118"/>
  <c r="M172" i="118"/>
  <c r="C172" i="118"/>
  <c r="O169" i="118"/>
  <c r="N169" i="118"/>
  <c r="M169" i="118"/>
  <c r="C169" i="118"/>
  <c r="O168" i="118"/>
  <c r="N168" i="118"/>
  <c r="M168" i="118"/>
  <c r="C168" i="118"/>
  <c r="M166" i="118"/>
  <c r="C166" i="118"/>
  <c r="M165" i="118"/>
  <c r="C165" i="118"/>
  <c r="M164" i="118"/>
  <c r="C164" i="118"/>
  <c r="M163" i="118"/>
  <c r="C163" i="118"/>
  <c r="M162" i="118"/>
  <c r="C162" i="118"/>
  <c r="M161" i="118"/>
  <c r="C161" i="118"/>
  <c r="M160" i="118"/>
  <c r="C160" i="118"/>
  <c r="O159" i="118"/>
  <c r="N159" i="118"/>
  <c r="M159" i="118"/>
  <c r="C159" i="118"/>
  <c r="O158" i="118"/>
  <c r="N158" i="118"/>
  <c r="M158" i="118"/>
  <c r="C158" i="118"/>
  <c r="O157" i="118"/>
  <c r="N157" i="118"/>
  <c r="M157" i="118"/>
  <c r="C157" i="118"/>
  <c r="O156" i="118"/>
  <c r="N156" i="118"/>
  <c r="M156" i="118"/>
  <c r="C156" i="118"/>
  <c r="O155" i="118"/>
  <c r="N155" i="118"/>
  <c r="M155" i="118"/>
  <c r="C155" i="118"/>
  <c r="O154" i="118"/>
  <c r="N154" i="118"/>
  <c r="M154" i="118"/>
  <c r="C154" i="118"/>
  <c r="O153" i="118"/>
  <c r="N153" i="118"/>
  <c r="M153" i="118"/>
  <c r="C153" i="118"/>
  <c r="O150" i="118"/>
  <c r="N150" i="118"/>
  <c r="M150" i="118"/>
  <c r="C150" i="118"/>
  <c r="O149" i="118"/>
  <c r="N149" i="118"/>
  <c r="M149" i="118"/>
  <c r="C149" i="118"/>
  <c r="M147" i="118"/>
  <c r="C147" i="118"/>
  <c r="M146" i="118"/>
  <c r="C146" i="118"/>
  <c r="M145" i="118"/>
  <c r="C145" i="118"/>
  <c r="M144" i="118"/>
  <c r="C144" i="118"/>
  <c r="M143" i="118"/>
  <c r="C143" i="118"/>
  <c r="M142" i="118"/>
  <c r="C142" i="118"/>
  <c r="M141" i="118"/>
  <c r="C141" i="118"/>
  <c r="O140" i="118"/>
  <c r="N140" i="118"/>
  <c r="M140" i="118"/>
  <c r="C140" i="118"/>
  <c r="O139" i="118"/>
  <c r="N139" i="118"/>
  <c r="M139" i="118"/>
  <c r="C139" i="118"/>
  <c r="O138" i="118"/>
  <c r="N138" i="118"/>
  <c r="M138" i="118"/>
  <c r="C138" i="118"/>
  <c r="O137" i="118"/>
  <c r="N137" i="118"/>
  <c r="M137" i="118"/>
  <c r="C137" i="118"/>
  <c r="O136" i="118"/>
  <c r="N136" i="118"/>
  <c r="M136" i="118"/>
  <c r="C136" i="118"/>
  <c r="O135" i="118"/>
  <c r="N135" i="118"/>
  <c r="M135" i="118"/>
  <c r="C135" i="118"/>
  <c r="O134" i="118"/>
  <c r="N134" i="118"/>
  <c r="M134" i="118"/>
  <c r="C134" i="118"/>
  <c r="O131" i="118"/>
  <c r="N131" i="118"/>
  <c r="M131" i="118"/>
  <c r="C131" i="118"/>
  <c r="M129" i="118"/>
  <c r="C129" i="118"/>
  <c r="M128" i="118"/>
  <c r="C128" i="118"/>
  <c r="M127" i="118"/>
  <c r="C127" i="118"/>
  <c r="M126" i="118"/>
  <c r="C126" i="118"/>
  <c r="M125" i="118"/>
  <c r="C125" i="118"/>
  <c r="M124" i="118"/>
  <c r="C124" i="118"/>
  <c r="M123" i="118"/>
  <c r="C123" i="118"/>
  <c r="M122" i="118"/>
  <c r="C122" i="118"/>
  <c r="M121" i="118"/>
  <c r="C121" i="118"/>
  <c r="O120" i="118"/>
  <c r="N120" i="118"/>
  <c r="M120" i="118"/>
  <c r="C120" i="118"/>
  <c r="O119" i="118"/>
  <c r="N119" i="118"/>
  <c r="M119" i="118"/>
  <c r="C119" i="118"/>
  <c r="O118" i="118"/>
  <c r="N118" i="118"/>
  <c r="M118" i="118"/>
  <c r="C118" i="118"/>
  <c r="O117" i="118"/>
  <c r="N117" i="118"/>
  <c r="M117" i="118"/>
  <c r="C117" i="118"/>
  <c r="O116" i="118"/>
  <c r="N116" i="118"/>
  <c r="M116" i="118"/>
  <c r="C116" i="118"/>
  <c r="O115" i="118"/>
  <c r="N115" i="118"/>
  <c r="M115" i="118"/>
  <c r="C115" i="118"/>
  <c r="O114" i="118"/>
  <c r="N114" i="118"/>
  <c r="M114" i="118"/>
  <c r="C114" i="118"/>
  <c r="O113" i="118"/>
  <c r="N113" i="118"/>
  <c r="M113" i="118"/>
  <c r="C113" i="118"/>
  <c r="O112" i="118"/>
  <c r="N112" i="118"/>
  <c r="M112" i="118"/>
  <c r="C112" i="118"/>
  <c r="O111" i="118"/>
  <c r="N111" i="118"/>
  <c r="M111" i="118"/>
  <c r="C111" i="118"/>
  <c r="O110" i="118"/>
  <c r="N110" i="118"/>
  <c r="M110" i="118"/>
  <c r="C110" i="118"/>
  <c r="O109" i="118"/>
  <c r="N109" i="118"/>
  <c r="M109" i="118"/>
  <c r="C109" i="118"/>
  <c r="O106" i="118"/>
  <c r="N106" i="118"/>
  <c r="M106" i="118"/>
  <c r="C106" i="118"/>
  <c r="M104" i="118"/>
  <c r="C104" i="118"/>
  <c r="M103" i="118"/>
  <c r="C103" i="118"/>
  <c r="M102" i="118"/>
  <c r="C102" i="118"/>
  <c r="M101" i="118"/>
  <c r="C101" i="118"/>
  <c r="M100" i="118"/>
  <c r="C100" i="118"/>
  <c r="M99" i="118"/>
  <c r="C99" i="118"/>
  <c r="M98" i="118"/>
  <c r="C98" i="118"/>
  <c r="M97" i="118"/>
  <c r="C97" i="118"/>
  <c r="M96" i="118"/>
  <c r="C96" i="118"/>
  <c r="O95" i="118"/>
  <c r="N95" i="118"/>
  <c r="M95" i="118"/>
  <c r="C95" i="118"/>
  <c r="O94" i="118"/>
  <c r="N94" i="118"/>
  <c r="M94" i="118"/>
  <c r="C94" i="118"/>
  <c r="O93" i="118"/>
  <c r="N93" i="118"/>
  <c r="M93" i="118"/>
  <c r="C93" i="118"/>
  <c r="O92" i="118"/>
  <c r="N92" i="118"/>
  <c r="M92" i="118"/>
  <c r="C92" i="118"/>
  <c r="O91" i="118"/>
  <c r="N91" i="118"/>
  <c r="M91" i="118"/>
  <c r="C91" i="118"/>
  <c r="O90" i="118"/>
  <c r="N90" i="118"/>
  <c r="M90" i="118"/>
  <c r="C90" i="118"/>
  <c r="O89" i="118"/>
  <c r="N89" i="118"/>
  <c r="M89" i="118"/>
  <c r="C89" i="118"/>
  <c r="O88" i="118"/>
  <c r="N88" i="118"/>
  <c r="M88" i="118"/>
  <c r="C88" i="118"/>
  <c r="O87" i="118"/>
  <c r="N87" i="118"/>
  <c r="M87" i="118"/>
  <c r="C87" i="118"/>
  <c r="O86" i="118"/>
  <c r="N86" i="118"/>
  <c r="M86" i="118"/>
  <c r="C86" i="118"/>
  <c r="O85" i="118"/>
  <c r="N85" i="118"/>
  <c r="M85" i="118"/>
  <c r="C85" i="118"/>
  <c r="O84" i="118"/>
  <c r="N84" i="118"/>
  <c r="M84" i="118"/>
  <c r="C84" i="118"/>
  <c r="O81" i="118"/>
  <c r="N81" i="118"/>
  <c r="M81" i="118"/>
  <c r="C81" i="118"/>
  <c r="O80" i="118"/>
  <c r="N80" i="118"/>
  <c r="M80" i="118"/>
  <c r="C80" i="118"/>
  <c r="O79" i="118"/>
  <c r="N79" i="118"/>
  <c r="M79" i="118"/>
  <c r="C79" i="118"/>
  <c r="O78" i="118"/>
  <c r="N78" i="118"/>
  <c r="M78" i="118"/>
  <c r="C78" i="118"/>
  <c r="O77" i="118"/>
  <c r="N77" i="118"/>
  <c r="M77" i="118"/>
  <c r="C77" i="118"/>
  <c r="O74" i="118"/>
  <c r="N74" i="118"/>
  <c r="M74" i="118"/>
  <c r="C74" i="118"/>
  <c r="O73" i="118"/>
  <c r="N73" i="118"/>
  <c r="M73" i="118"/>
  <c r="C73" i="118"/>
  <c r="O72" i="118"/>
  <c r="N72" i="118"/>
  <c r="M72" i="118"/>
  <c r="C72" i="118"/>
  <c r="O71" i="118"/>
  <c r="N71" i="118"/>
  <c r="M71" i="118"/>
  <c r="C71" i="118"/>
  <c r="O70" i="118"/>
  <c r="N70" i="118"/>
  <c r="M70" i="118"/>
  <c r="C70" i="118"/>
  <c r="O67" i="118"/>
  <c r="N67" i="118"/>
  <c r="M67" i="118"/>
  <c r="C67" i="118"/>
  <c r="O66" i="118"/>
  <c r="N66" i="118"/>
  <c r="M66" i="118"/>
  <c r="C66" i="118"/>
  <c r="O65" i="118"/>
  <c r="N65" i="118"/>
  <c r="M65" i="118"/>
  <c r="C65" i="118"/>
  <c r="O64" i="118"/>
  <c r="N64" i="118"/>
  <c r="M64" i="118"/>
  <c r="C64" i="118"/>
  <c r="O63" i="118"/>
  <c r="N63" i="118"/>
  <c r="M63" i="118"/>
  <c r="C63" i="118"/>
  <c r="O60" i="118"/>
  <c r="N60" i="118"/>
  <c r="M60" i="118"/>
  <c r="C60" i="118"/>
  <c r="O59" i="118"/>
  <c r="N59" i="118"/>
  <c r="M59" i="118"/>
  <c r="C59" i="118"/>
  <c r="O56" i="118"/>
  <c r="N56" i="118"/>
  <c r="M56" i="118"/>
  <c r="C56" i="118"/>
  <c r="O54" i="118"/>
  <c r="N54" i="118"/>
  <c r="M54" i="118"/>
  <c r="C54" i="118"/>
  <c r="O53" i="118"/>
  <c r="N53" i="118"/>
  <c r="M53" i="118"/>
  <c r="C53" i="118"/>
  <c r="O52" i="118"/>
  <c r="N52" i="118"/>
  <c r="M52" i="118"/>
  <c r="C52" i="118"/>
  <c r="O51" i="118"/>
  <c r="N51" i="118"/>
  <c r="M51" i="118"/>
  <c r="C51" i="118"/>
  <c r="O50" i="118"/>
  <c r="N50" i="118"/>
  <c r="M50" i="118"/>
  <c r="C50" i="118"/>
  <c r="O49" i="118"/>
  <c r="N49" i="118"/>
  <c r="M49" i="118"/>
  <c r="C49" i="118"/>
  <c r="O48" i="118"/>
  <c r="N48" i="118"/>
  <c r="M48" i="118"/>
  <c r="C48" i="118"/>
  <c r="O47" i="118"/>
  <c r="N47" i="118"/>
  <c r="M47" i="118"/>
  <c r="C47" i="118"/>
  <c r="O46" i="118"/>
  <c r="N46" i="118"/>
  <c r="M46" i="118"/>
  <c r="C46" i="118"/>
  <c r="O43" i="118"/>
  <c r="N43" i="118"/>
  <c r="M43" i="118"/>
  <c r="C43" i="118"/>
  <c r="O42" i="118"/>
  <c r="N42" i="118"/>
  <c r="M42" i="118"/>
  <c r="C42" i="118"/>
  <c r="O39" i="118"/>
  <c r="N39" i="118"/>
  <c r="M39" i="118"/>
  <c r="C39" i="118"/>
  <c r="O38" i="118"/>
  <c r="N38" i="118"/>
  <c r="M38" i="118"/>
  <c r="C38" i="118"/>
  <c r="O37" i="118"/>
  <c r="N37" i="118"/>
  <c r="M37" i="118"/>
  <c r="C37" i="118"/>
  <c r="O36" i="118"/>
  <c r="N36" i="118"/>
  <c r="M36" i="118"/>
  <c r="C36" i="118"/>
  <c r="O35" i="118"/>
  <c r="N35" i="118"/>
  <c r="M35" i="118"/>
  <c r="C35" i="118"/>
  <c r="O34" i="118"/>
  <c r="N34" i="118"/>
  <c r="M34" i="118"/>
  <c r="C34" i="118"/>
  <c r="O33" i="118"/>
  <c r="N33" i="118"/>
  <c r="M33" i="118"/>
  <c r="C33" i="118"/>
  <c r="O32" i="118"/>
  <c r="N32" i="118"/>
  <c r="M32" i="118"/>
  <c r="C32" i="118"/>
  <c r="O31" i="118"/>
  <c r="N31" i="118"/>
  <c r="M31" i="118"/>
  <c r="C31" i="118"/>
  <c r="M28" i="118"/>
  <c r="C28" i="118"/>
  <c r="M27" i="118"/>
  <c r="C27" i="118"/>
  <c r="M26" i="118"/>
  <c r="C26" i="118"/>
  <c r="M25" i="118"/>
  <c r="C25" i="118"/>
  <c r="M24" i="118"/>
  <c r="C24" i="118"/>
  <c r="M23" i="118"/>
  <c r="C23" i="118"/>
  <c r="M22" i="118"/>
  <c r="C22" i="118"/>
  <c r="M21" i="118"/>
  <c r="C21" i="118"/>
  <c r="M20" i="118"/>
  <c r="C20" i="118"/>
  <c r="M19" i="118"/>
  <c r="C19" i="118"/>
  <c r="M18" i="118"/>
  <c r="C18" i="118"/>
  <c r="O17" i="118"/>
  <c r="N17" i="118"/>
  <c r="M17" i="118"/>
  <c r="C17" i="118"/>
  <c r="O16" i="118"/>
  <c r="N16" i="118"/>
  <c r="M16" i="118"/>
  <c r="C16" i="118"/>
  <c r="O15" i="118"/>
  <c r="N15" i="118"/>
  <c r="M15" i="118"/>
  <c r="C15" i="118"/>
  <c r="O14" i="118"/>
  <c r="N14" i="118"/>
  <c r="M14" i="118"/>
  <c r="C14" i="118"/>
  <c r="O13" i="118"/>
  <c r="N13" i="118"/>
  <c r="M13" i="118"/>
  <c r="C13" i="118"/>
  <c r="O12" i="118"/>
  <c r="N12" i="118"/>
  <c r="M12" i="118"/>
  <c r="C12" i="118"/>
  <c r="O11" i="118"/>
  <c r="N11" i="118"/>
  <c r="M11" i="118"/>
  <c r="C11" i="118"/>
  <c r="O10" i="118"/>
  <c r="N10" i="118"/>
  <c r="M10" i="118"/>
  <c r="C10" i="118"/>
  <c r="O9" i="118"/>
  <c r="N9" i="118"/>
  <c r="M9" i="118"/>
  <c r="C9" i="118"/>
  <c r="O8" i="118"/>
  <c r="N8" i="118"/>
  <c r="M8" i="118"/>
  <c r="C8" i="118"/>
  <c r="D1" i="118"/>
  <c r="C363" i="113" l="1"/>
  <c r="C362" i="113"/>
  <c r="K361" i="113"/>
  <c r="K362" i="113"/>
  <c r="C361" i="113"/>
  <c r="C66" i="113"/>
  <c r="C65" i="113"/>
  <c r="C55" i="113"/>
  <c r="C54" i="113"/>
  <c r="C60" i="113"/>
  <c r="C49" i="113"/>
  <c r="K48" i="113"/>
  <c r="K49" i="113"/>
  <c r="K50" i="113"/>
  <c r="K51" i="113"/>
  <c r="K52" i="113"/>
  <c r="K53" i="113"/>
  <c r="K54" i="113"/>
  <c r="K55" i="113"/>
  <c r="K56" i="113"/>
  <c r="K57" i="113"/>
  <c r="K58" i="113"/>
  <c r="K59" i="113"/>
  <c r="K60" i="113"/>
  <c r="K65" i="113"/>
  <c r="K66" i="113"/>
  <c r="M20" i="107"/>
  <c r="M21" i="107"/>
  <c r="M22" i="107"/>
  <c r="M23" i="107"/>
  <c r="M24" i="107"/>
  <c r="M25" i="107"/>
  <c r="M26" i="107"/>
  <c r="C26" i="109"/>
  <c r="C25" i="109"/>
  <c r="K20" i="109"/>
  <c r="K21" i="109"/>
  <c r="K22" i="109"/>
  <c r="K23" i="109"/>
  <c r="K24" i="109"/>
  <c r="K25" i="109"/>
  <c r="K26" i="109"/>
  <c r="C20" i="109"/>
  <c r="C26" i="107"/>
  <c r="C25" i="107"/>
  <c r="C20" i="107"/>
  <c r="C68" i="113"/>
  <c r="C67" i="113"/>
  <c r="C64" i="113"/>
  <c r="C63" i="113"/>
  <c r="C62" i="113"/>
  <c r="C61" i="113"/>
  <c r="C59" i="113"/>
  <c r="C58" i="113"/>
  <c r="C349" i="109"/>
  <c r="K348" i="109"/>
  <c r="K349" i="109"/>
  <c r="C348" i="109"/>
  <c r="C310" i="107"/>
  <c r="K28" i="109"/>
  <c r="C28" i="109"/>
  <c r="M309" i="107"/>
  <c r="N309" i="107"/>
  <c r="O309" i="107"/>
  <c r="M310" i="107"/>
  <c r="N310" i="107"/>
  <c r="O310" i="107"/>
  <c r="C309" i="107"/>
  <c r="M27" i="107"/>
  <c r="M28" i="107"/>
  <c r="C28" i="107"/>
  <c r="C27" i="107"/>
  <c r="K91" i="113" l="1"/>
  <c r="K88" i="113"/>
  <c r="K84" i="109"/>
  <c r="K81" i="109"/>
  <c r="M82" i="107"/>
  <c r="N82" i="107"/>
  <c r="O82" i="107"/>
  <c r="M83" i="107"/>
  <c r="N83" i="107"/>
  <c r="O83" i="107"/>
  <c r="M80" i="107"/>
  <c r="N80" i="107"/>
  <c r="O80" i="107"/>
  <c r="M12" i="102"/>
  <c r="N12" i="102"/>
  <c r="M19" i="102"/>
  <c r="N19" i="102"/>
  <c r="G75" i="105"/>
  <c r="G72" i="105"/>
  <c r="G73" i="105"/>
  <c r="G74" i="105"/>
  <c r="M145" i="102" l="1"/>
  <c r="N145" i="102"/>
  <c r="N147" i="102"/>
  <c r="M147" i="102"/>
  <c r="N146" i="102"/>
  <c r="M146" i="102"/>
  <c r="N144" i="102"/>
  <c r="M144" i="102"/>
  <c r="N143" i="102"/>
  <c r="M143" i="102"/>
  <c r="N142" i="102"/>
  <c r="M142" i="102"/>
  <c r="N141" i="102"/>
  <c r="M141" i="102"/>
  <c r="N140" i="102"/>
  <c r="M140" i="102"/>
  <c r="N139" i="102"/>
  <c r="M139" i="102"/>
  <c r="N138" i="102"/>
  <c r="M138" i="102"/>
  <c r="N137" i="102"/>
  <c r="M137" i="102"/>
  <c r="N136" i="102"/>
  <c r="M136" i="102"/>
  <c r="C360" i="113"/>
  <c r="C89" i="107"/>
  <c r="M89" i="107"/>
  <c r="N89" i="107"/>
  <c r="O89" i="107"/>
  <c r="I184" i="106" l="1"/>
  <c r="I183" i="106"/>
  <c r="G102" i="105" l="1"/>
  <c r="G103" i="105"/>
  <c r="G104" i="105"/>
  <c r="G105" i="105"/>
  <c r="M180" i="106" l="1"/>
  <c r="L180" i="106"/>
  <c r="M179" i="106"/>
  <c r="L179" i="106"/>
  <c r="O315" i="107"/>
  <c r="N315" i="107"/>
  <c r="O314" i="107"/>
  <c r="N314" i="107"/>
  <c r="O311" i="107"/>
  <c r="N311" i="107"/>
  <c r="O308" i="107"/>
  <c r="N308" i="107"/>
  <c r="O307" i="107"/>
  <c r="N307" i="107"/>
  <c r="O306" i="107"/>
  <c r="O305" i="107"/>
  <c r="O304" i="107"/>
  <c r="N304" i="107"/>
  <c r="O303" i="107"/>
  <c r="N303" i="107"/>
  <c r="O302" i="107"/>
  <c r="N302" i="107"/>
  <c r="O301" i="107"/>
  <c r="N301" i="107"/>
  <c r="O298" i="107"/>
  <c r="N298" i="107"/>
  <c r="O297" i="107"/>
  <c r="N297" i="107"/>
  <c r="O267" i="107"/>
  <c r="N267" i="107"/>
  <c r="O266" i="107"/>
  <c r="N266" i="107"/>
  <c r="O265" i="107"/>
  <c r="N265" i="107"/>
  <c r="O264" i="107"/>
  <c r="N264" i="107"/>
  <c r="O263" i="107"/>
  <c r="N263" i="107"/>
  <c r="O262" i="107"/>
  <c r="N262" i="107"/>
  <c r="O261" i="107"/>
  <c r="N261" i="107"/>
  <c r="O258" i="107"/>
  <c r="N258" i="107"/>
  <c r="O257" i="107"/>
  <c r="N257" i="107"/>
  <c r="O227" i="107"/>
  <c r="N227" i="107"/>
  <c r="O226" i="107"/>
  <c r="N226" i="107"/>
  <c r="O225" i="107"/>
  <c r="N225" i="107"/>
  <c r="O224" i="107"/>
  <c r="N224" i="107"/>
  <c r="O223" i="107"/>
  <c r="N223" i="107"/>
  <c r="O222" i="107"/>
  <c r="N222" i="107"/>
  <c r="O221" i="107"/>
  <c r="N221" i="107"/>
  <c r="O218" i="107"/>
  <c r="N218" i="107"/>
  <c r="O180" i="107"/>
  <c r="N180" i="107"/>
  <c r="O179" i="107"/>
  <c r="N179" i="107"/>
  <c r="O178" i="107"/>
  <c r="N178" i="107"/>
  <c r="O177" i="107"/>
  <c r="N177" i="107"/>
  <c r="O176" i="107"/>
  <c r="N176" i="107"/>
  <c r="O175" i="107"/>
  <c r="N175" i="107"/>
  <c r="O174" i="107"/>
  <c r="N174" i="107"/>
  <c r="O173" i="107"/>
  <c r="N173" i="107"/>
  <c r="O172" i="107"/>
  <c r="N172" i="107"/>
  <c r="O171" i="107"/>
  <c r="N171" i="107"/>
  <c r="O170" i="107"/>
  <c r="N170" i="107"/>
  <c r="O169" i="107"/>
  <c r="N169" i="107"/>
  <c r="O166" i="107"/>
  <c r="N166" i="107"/>
  <c r="O128" i="107"/>
  <c r="N128" i="107"/>
  <c r="O127" i="107"/>
  <c r="N127" i="107"/>
  <c r="O126" i="107"/>
  <c r="N126" i="107"/>
  <c r="O125" i="107"/>
  <c r="N125" i="107"/>
  <c r="O124" i="107"/>
  <c r="N124" i="107"/>
  <c r="O123" i="107"/>
  <c r="N123" i="107"/>
  <c r="O122" i="107"/>
  <c r="N122" i="107"/>
  <c r="O121" i="107"/>
  <c r="N121" i="107"/>
  <c r="O120" i="107"/>
  <c r="N120" i="107"/>
  <c r="O119" i="107"/>
  <c r="N119" i="107"/>
  <c r="O118" i="107"/>
  <c r="N118" i="107"/>
  <c r="O117" i="107"/>
  <c r="N117" i="107"/>
  <c r="O114" i="107"/>
  <c r="N114" i="107"/>
  <c r="O113" i="107"/>
  <c r="N113" i="107"/>
  <c r="O112" i="107"/>
  <c r="N112" i="107"/>
  <c r="O111" i="107"/>
  <c r="N111" i="107"/>
  <c r="O110" i="107"/>
  <c r="N110" i="107"/>
  <c r="O107" i="107"/>
  <c r="N107" i="107"/>
  <c r="O106" i="107"/>
  <c r="N106" i="107"/>
  <c r="O105" i="107"/>
  <c r="N105" i="107"/>
  <c r="O104" i="107"/>
  <c r="N104" i="107"/>
  <c r="O103" i="107"/>
  <c r="N103" i="107"/>
  <c r="O100" i="107"/>
  <c r="N100" i="107"/>
  <c r="O99" i="107"/>
  <c r="N99" i="107"/>
  <c r="O98" i="107"/>
  <c r="N98" i="107"/>
  <c r="O97" i="107"/>
  <c r="N97" i="107"/>
  <c r="O96" i="107"/>
  <c r="N96" i="107"/>
  <c r="O93" i="107"/>
  <c r="N93" i="107"/>
  <c r="O92" i="107"/>
  <c r="N92" i="107"/>
  <c r="O87" i="107"/>
  <c r="N87" i="107"/>
  <c r="O86" i="107"/>
  <c r="N86" i="107"/>
  <c r="O85" i="107"/>
  <c r="N85" i="107"/>
  <c r="O84" i="107"/>
  <c r="N84" i="107"/>
  <c r="O81" i="107"/>
  <c r="N81" i="107"/>
  <c r="O79" i="107"/>
  <c r="N79" i="107"/>
  <c r="O76" i="107"/>
  <c r="N76" i="107"/>
  <c r="O75" i="107"/>
  <c r="N75" i="107"/>
  <c r="O72" i="107"/>
  <c r="N72" i="107"/>
  <c r="O71" i="107"/>
  <c r="N71" i="107"/>
  <c r="O70" i="107"/>
  <c r="N70" i="107"/>
  <c r="O69" i="107"/>
  <c r="N69" i="107"/>
  <c r="O68" i="107"/>
  <c r="N68" i="107"/>
  <c r="O67" i="107"/>
  <c r="N67" i="107"/>
  <c r="O66" i="107"/>
  <c r="N66" i="107"/>
  <c r="O65" i="107"/>
  <c r="N65" i="107"/>
  <c r="O64" i="107"/>
  <c r="N64" i="107"/>
  <c r="N9" i="107"/>
  <c r="O9" i="107"/>
  <c r="N10" i="107"/>
  <c r="O10" i="107"/>
  <c r="N11" i="107"/>
  <c r="O11" i="107"/>
  <c r="N12" i="107"/>
  <c r="O12" i="107"/>
  <c r="N13" i="107"/>
  <c r="O13" i="107"/>
  <c r="N14" i="107"/>
  <c r="O14" i="107"/>
  <c r="N15" i="107"/>
  <c r="O15" i="107"/>
  <c r="N16" i="107"/>
  <c r="O16" i="107"/>
  <c r="N17" i="107"/>
  <c r="O17" i="107"/>
  <c r="O8" i="107"/>
  <c r="N8" i="107"/>
  <c r="K367" i="113" l="1"/>
  <c r="K368" i="113"/>
  <c r="C153" i="113"/>
  <c r="C152" i="113"/>
  <c r="C164" i="113"/>
  <c r="C163" i="113"/>
  <c r="C162" i="113"/>
  <c r="C161" i="113"/>
  <c r="C160" i="113"/>
  <c r="C159" i="113"/>
  <c r="C158" i="113"/>
  <c r="C157" i="113"/>
  <c r="C156" i="113"/>
  <c r="C155" i="113"/>
  <c r="C154" i="113"/>
  <c r="C151" i="113"/>
  <c r="C150" i="113"/>
  <c r="C149" i="113"/>
  <c r="C148" i="113"/>
  <c r="C147" i="113"/>
  <c r="C146" i="113"/>
  <c r="C145" i="113"/>
  <c r="C144" i="113"/>
  <c r="C143" i="113"/>
  <c r="C142" i="113"/>
  <c r="C141" i="113"/>
  <c r="C140" i="113"/>
  <c r="C139" i="113"/>
  <c r="C138" i="113"/>
  <c r="C137" i="113"/>
  <c r="C136" i="113"/>
  <c r="C135" i="113"/>
  <c r="C134" i="113"/>
  <c r="C130" i="113"/>
  <c r="C57" i="113"/>
  <c r="C56" i="113"/>
  <c r="C53" i="113"/>
  <c r="C52" i="113"/>
  <c r="C51" i="113"/>
  <c r="C50" i="113"/>
  <c r="C48" i="113"/>
  <c r="C47" i="113"/>
  <c r="C22" i="113"/>
  <c r="C23" i="113"/>
  <c r="C21" i="113"/>
  <c r="C20" i="113"/>
  <c r="C19" i="113"/>
  <c r="C8" i="113"/>
  <c r="K156" i="113"/>
  <c r="K157" i="113"/>
  <c r="K158" i="113"/>
  <c r="K159" i="113"/>
  <c r="K160" i="113"/>
  <c r="K161" i="113"/>
  <c r="F31" i="75" l="1"/>
  <c r="E31" i="75"/>
  <c r="F45" i="116"/>
  <c r="G45" i="116" s="1"/>
  <c r="F44" i="116"/>
  <c r="G44" i="116" s="1"/>
  <c r="F43" i="116"/>
  <c r="G43" i="116" s="1"/>
  <c r="F42" i="116"/>
  <c r="G42" i="116" s="1"/>
  <c r="E42" i="116"/>
  <c r="F41" i="116"/>
  <c r="G41" i="116" s="1"/>
  <c r="E41" i="116"/>
  <c r="F40" i="116"/>
  <c r="G40" i="116" s="1"/>
  <c r="E40" i="116"/>
  <c r="F39" i="116"/>
  <c r="G39" i="116" s="1"/>
  <c r="E39" i="116"/>
  <c r="F38" i="116"/>
  <c r="G38" i="116" s="1"/>
  <c r="E38" i="116"/>
  <c r="F37" i="116"/>
  <c r="G37" i="116" s="1"/>
  <c r="E37" i="116"/>
  <c r="F36" i="116"/>
  <c r="G36" i="116" s="1"/>
  <c r="E36" i="116"/>
  <c r="F35" i="116"/>
  <c r="G35" i="116" s="1"/>
  <c r="E35" i="116"/>
  <c r="F34" i="116"/>
  <c r="G34" i="116" s="1"/>
  <c r="E34" i="116"/>
  <c r="F33" i="116"/>
  <c r="G33" i="116" s="1"/>
  <c r="E33" i="116"/>
  <c r="F32" i="116"/>
  <c r="G32" i="116" s="1"/>
  <c r="E32" i="116"/>
  <c r="F31" i="116"/>
  <c r="G31" i="116" s="1"/>
  <c r="E31" i="116"/>
  <c r="F30" i="116"/>
  <c r="G30" i="116" s="1"/>
  <c r="E30" i="116"/>
  <c r="F29" i="116"/>
  <c r="G29" i="116" s="1"/>
  <c r="E29" i="116"/>
  <c r="F28" i="116"/>
  <c r="G28" i="116" s="1"/>
  <c r="E28" i="116"/>
  <c r="F27" i="116"/>
  <c r="G27" i="116" s="1"/>
  <c r="E27" i="116"/>
  <c r="F26" i="116"/>
  <c r="G26" i="116" s="1"/>
  <c r="E26" i="116"/>
  <c r="F25" i="116"/>
  <c r="G25" i="116" s="1"/>
  <c r="E25" i="116"/>
  <c r="F24" i="116"/>
  <c r="G24" i="116" s="1"/>
  <c r="E24" i="116"/>
  <c r="F23" i="116"/>
  <c r="G23" i="116" s="1"/>
  <c r="E23" i="116"/>
  <c r="F22" i="116"/>
  <c r="E22" i="116"/>
  <c r="F21" i="116"/>
  <c r="G21" i="116" s="1"/>
  <c r="E21" i="116"/>
  <c r="F20" i="116"/>
  <c r="E20" i="116"/>
  <c r="F19" i="116"/>
  <c r="G19" i="116" s="1"/>
  <c r="E19" i="116"/>
  <c r="F18" i="116"/>
  <c r="G18" i="116" s="1"/>
  <c r="E18" i="116"/>
  <c r="F17" i="116"/>
  <c r="G17" i="116" s="1"/>
  <c r="E17" i="116"/>
  <c r="F16" i="116"/>
  <c r="G16" i="116" s="1"/>
  <c r="E16" i="116"/>
  <c r="F15" i="116"/>
  <c r="G15" i="116" s="1"/>
  <c r="E15" i="116"/>
  <c r="F14" i="116"/>
  <c r="G14" i="116" s="1"/>
  <c r="E14" i="116"/>
  <c r="F13" i="116"/>
  <c r="G13" i="116" s="1"/>
  <c r="E13" i="116"/>
  <c r="F12" i="116"/>
  <c r="E12" i="116"/>
  <c r="F11" i="116"/>
  <c r="G11" i="116" s="1"/>
  <c r="E11" i="116"/>
  <c r="F10" i="116"/>
  <c r="G10" i="116" s="1"/>
  <c r="E10" i="116"/>
  <c r="F9" i="116"/>
  <c r="G9" i="116" s="1"/>
  <c r="E9" i="116"/>
  <c r="F8" i="116"/>
  <c r="G8" i="116" s="1"/>
  <c r="E8" i="116"/>
  <c r="F7" i="116"/>
  <c r="E7" i="116"/>
  <c r="G22" i="116"/>
  <c r="G12" i="116"/>
  <c r="D1" i="116"/>
  <c r="F52" i="116" l="1"/>
  <c r="G52" i="116" s="1"/>
  <c r="E52" i="116"/>
  <c r="E55" i="116"/>
  <c r="F49" i="116"/>
  <c r="G49" i="116" s="1"/>
  <c r="F56" i="116"/>
  <c r="G56" i="116" s="1"/>
  <c r="E53" i="116"/>
  <c r="F48" i="116"/>
  <c r="G48" i="116" s="1"/>
  <c r="F54" i="116"/>
  <c r="G54" i="116" s="1"/>
  <c r="E49" i="116"/>
  <c r="E48" i="116"/>
  <c r="F55" i="116"/>
  <c r="G55" i="116" s="1"/>
  <c r="F57" i="116"/>
  <c r="G57" i="116" s="1"/>
  <c r="E50" i="116"/>
  <c r="E51" i="116"/>
  <c r="F51" i="116"/>
  <c r="G51" i="116" s="1"/>
  <c r="E57" i="116"/>
  <c r="G7" i="116"/>
  <c r="E56" i="116"/>
  <c r="E54" i="116"/>
  <c r="G20" i="116"/>
  <c r="F50" i="116"/>
  <c r="G50" i="116" s="1"/>
  <c r="F53" i="116"/>
  <c r="G53" i="116" s="1"/>
  <c r="F35" i="114"/>
  <c r="G35" i="114" s="1"/>
  <c r="F34" i="114"/>
  <c r="G34" i="114" s="1"/>
  <c r="F33" i="114"/>
  <c r="F31" i="114"/>
  <c r="E31" i="114"/>
  <c r="F32" i="114"/>
  <c r="E32" i="114"/>
  <c r="F30" i="114"/>
  <c r="E30" i="114"/>
  <c r="F29" i="114"/>
  <c r="E29" i="114"/>
  <c r="F28" i="114"/>
  <c r="E28" i="114"/>
  <c r="F27" i="114"/>
  <c r="G27" i="114" s="1"/>
  <c r="E27" i="114"/>
  <c r="F26" i="114"/>
  <c r="G26" i="114" s="1"/>
  <c r="E26" i="114"/>
  <c r="F25" i="114"/>
  <c r="E25" i="114"/>
  <c r="F24" i="114"/>
  <c r="G24" i="114" s="1"/>
  <c r="E24" i="114"/>
  <c r="F23" i="114"/>
  <c r="G23" i="114" s="1"/>
  <c r="E23" i="114"/>
  <c r="F22" i="114"/>
  <c r="G22" i="114" s="1"/>
  <c r="E22" i="114"/>
  <c r="F21" i="114"/>
  <c r="G21" i="114" s="1"/>
  <c r="E21" i="114"/>
  <c r="F20" i="114"/>
  <c r="G20" i="114" s="1"/>
  <c r="E20" i="114"/>
  <c r="F19" i="114"/>
  <c r="E19" i="114"/>
  <c r="F18" i="114"/>
  <c r="E18" i="114"/>
  <c r="F17" i="114"/>
  <c r="E17" i="114"/>
  <c r="F16" i="114"/>
  <c r="E16" i="114"/>
  <c r="F15" i="114"/>
  <c r="E15" i="114"/>
  <c r="F14" i="114"/>
  <c r="E14" i="114"/>
  <c r="F13" i="114"/>
  <c r="E13" i="114"/>
  <c r="F12" i="114"/>
  <c r="E12" i="114"/>
  <c r="F11" i="114"/>
  <c r="E11" i="114"/>
  <c r="F10" i="114"/>
  <c r="E10" i="114"/>
  <c r="F9" i="114"/>
  <c r="E9" i="114"/>
  <c r="F8" i="114"/>
  <c r="E8" i="114"/>
  <c r="F7" i="114"/>
  <c r="E7" i="114"/>
  <c r="E39" i="114" l="1"/>
  <c r="E41" i="114"/>
  <c r="F41" i="114"/>
  <c r="G41" i="114" s="1"/>
  <c r="G25" i="114"/>
  <c r="E42" i="114"/>
  <c r="G33" i="114"/>
  <c r="G32" i="114"/>
  <c r="G31" i="114"/>
  <c r="G30" i="114"/>
  <c r="G29" i="114"/>
  <c r="G28" i="114"/>
  <c r="G19" i="114"/>
  <c r="G18" i="114"/>
  <c r="G17" i="114"/>
  <c r="G16" i="114"/>
  <c r="G15" i="114"/>
  <c r="G14" i="114"/>
  <c r="G13" i="114"/>
  <c r="G12" i="114"/>
  <c r="G11" i="114"/>
  <c r="G10" i="114"/>
  <c r="G9" i="114"/>
  <c r="G8" i="114"/>
  <c r="G7" i="114"/>
  <c r="D1" i="114"/>
  <c r="F40" i="114" l="1"/>
  <c r="G40" i="114" s="1"/>
  <c r="E44" i="114"/>
  <c r="F42" i="114"/>
  <c r="G42" i="114" s="1"/>
  <c r="E40" i="114"/>
  <c r="F44" i="114"/>
  <c r="G44" i="114" s="1"/>
  <c r="F39" i="114"/>
  <c r="G39" i="114" s="1"/>
  <c r="F43" i="114"/>
  <c r="G43" i="114" s="1"/>
  <c r="E43" i="114"/>
  <c r="M40" i="102"/>
  <c r="N40" i="102"/>
  <c r="G107" i="105"/>
  <c r="C346" i="113" l="1"/>
  <c r="C342" i="113"/>
  <c r="C339" i="113"/>
  <c r="C335" i="113"/>
  <c r="C318" i="113"/>
  <c r="C314" i="113"/>
  <c r="C347" i="113"/>
  <c r="C345" i="113"/>
  <c r="C344" i="113"/>
  <c r="C343" i="113"/>
  <c r="C341" i="113"/>
  <c r="C340" i="113"/>
  <c r="C338" i="113"/>
  <c r="C337" i="113"/>
  <c r="C336" i="113"/>
  <c r="C334" i="113"/>
  <c r="C319" i="113"/>
  <c r="C317" i="113"/>
  <c r="C316" i="113"/>
  <c r="C315" i="113"/>
  <c r="C306" i="113"/>
  <c r="C302" i="113"/>
  <c r="C299" i="113"/>
  <c r="C295" i="113"/>
  <c r="C278" i="113"/>
  <c r="C274" i="113"/>
  <c r="C270" i="113"/>
  <c r="C269" i="113"/>
  <c r="C262" i="113"/>
  <c r="C307" i="113"/>
  <c r="C305" i="113"/>
  <c r="C304" i="113"/>
  <c r="C303" i="113"/>
  <c r="C301" i="113"/>
  <c r="C300" i="113"/>
  <c r="C298" i="113"/>
  <c r="C297" i="113"/>
  <c r="C296" i="113"/>
  <c r="C294" i="113"/>
  <c r="C279" i="113"/>
  <c r="C277" i="113"/>
  <c r="C276" i="113"/>
  <c r="C275" i="113"/>
  <c r="C273" i="113"/>
  <c r="C272" i="113"/>
  <c r="C271" i="113"/>
  <c r="C268" i="113"/>
  <c r="C267" i="113"/>
  <c r="C266" i="113"/>
  <c r="C265" i="113"/>
  <c r="C264" i="113"/>
  <c r="C263" i="113"/>
  <c r="C260" i="113"/>
  <c r="C253" i="113"/>
  <c r="C252" i="113"/>
  <c r="C251" i="113"/>
  <c r="C250" i="113"/>
  <c r="C249" i="113"/>
  <c r="C248" i="113"/>
  <c r="C247" i="113"/>
  <c r="C246" i="113"/>
  <c r="C244" i="113"/>
  <c r="C243" i="113"/>
  <c r="C242" i="113"/>
  <c r="C241" i="113"/>
  <c r="C240" i="113"/>
  <c r="C239" i="113"/>
  <c r="C238" i="113"/>
  <c r="C237" i="113"/>
  <c r="C216" i="113"/>
  <c r="C214" i="113"/>
  <c r="C213" i="113"/>
  <c r="C212" i="113"/>
  <c r="C209" i="113"/>
  <c r="C208" i="113"/>
  <c r="C254" i="113"/>
  <c r="C245" i="113"/>
  <c r="C218" i="113"/>
  <c r="C217" i="113"/>
  <c r="C215" i="113"/>
  <c r="C211" i="113"/>
  <c r="C210" i="113"/>
  <c r="C207" i="113"/>
  <c r="C201" i="113"/>
  <c r="C200" i="113"/>
  <c r="C199" i="113"/>
  <c r="C198" i="113"/>
  <c r="C197" i="113"/>
  <c r="C196" i="113"/>
  <c r="C195" i="113"/>
  <c r="C192" i="113"/>
  <c r="C191" i="113"/>
  <c r="C190" i="113"/>
  <c r="C189" i="113"/>
  <c r="C188" i="113"/>
  <c r="C187" i="113"/>
  <c r="C186" i="113"/>
  <c r="C194" i="113"/>
  <c r="C202" i="113"/>
  <c r="C193" i="113"/>
  <c r="C185" i="113"/>
  <c r="C166" i="113"/>
  <c r="C165" i="113"/>
  <c r="C133" i="113"/>
  <c r="C132" i="113"/>
  <c r="C131" i="113"/>
  <c r="C129" i="113"/>
  <c r="C128" i="113"/>
  <c r="C24" i="113"/>
  <c r="C18" i="113"/>
  <c r="C17" i="113"/>
  <c r="C16" i="113"/>
  <c r="C15" i="113"/>
  <c r="C14" i="113"/>
  <c r="C13" i="113"/>
  <c r="C12" i="113"/>
  <c r="C11" i="113"/>
  <c r="C10" i="113"/>
  <c r="K262" i="113" l="1"/>
  <c r="K263" i="113"/>
  <c r="K264" i="113"/>
  <c r="K265" i="113"/>
  <c r="K266" i="113"/>
  <c r="K267" i="113"/>
  <c r="K268" i="113"/>
  <c r="K269" i="113"/>
  <c r="K270" i="113"/>
  <c r="K271" i="113"/>
  <c r="K272" i="113"/>
  <c r="K273" i="113"/>
  <c r="K274" i="113"/>
  <c r="K275" i="113"/>
  <c r="K276" i="113"/>
  <c r="K277" i="113"/>
  <c r="K278" i="113"/>
  <c r="K279" i="113"/>
  <c r="K294" i="113"/>
  <c r="K295" i="113"/>
  <c r="K296" i="113"/>
  <c r="K297" i="113"/>
  <c r="K298" i="113"/>
  <c r="K299" i="113"/>
  <c r="K300" i="113"/>
  <c r="K301" i="113"/>
  <c r="K243" i="113"/>
  <c r="K244" i="113"/>
  <c r="K245" i="113"/>
  <c r="K246" i="113"/>
  <c r="K247" i="113"/>
  <c r="K248" i="113"/>
  <c r="K249" i="113"/>
  <c r="K250" i="113"/>
  <c r="K251" i="113"/>
  <c r="K252" i="113"/>
  <c r="K253" i="113"/>
  <c r="K254" i="113"/>
  <c r="K139" i="113"/>
  <c r="K140" i="113"/>
  <c r="K141" i="113"/>
  <c r="K142" i="113"/>
  <c r="K143" i="113"/>
  <c r="K144" i="113"/>
  <c r="K145" i="113"/>
  <c r="K146" i="113"/>
  <c r="K147" i="113"/>
  <c r="K148" i="113"/>
  <c r="K149" i="113"/>
  <c r="K150" i="113"/>
  <c r="K151" i="113"/>
  <c r="K152" i="113"/>
  <c r="K153" i="113"/>
  <c r="K154" i="113"/>
  <c r="K155" i="113"/>
  <c r="K162" i="113"/>
  <c r="K163" i="113"/>
  <c r="K164" i="113"/>
  <c r="K165" i="113"/>
  <c r="K166" i="113"/>
  <c r="K185" i="113"/>
  <c r="K186" i="113"/>
  <c r="K187" i="113"/>
  <c r="K188" i="113"/>
  <c r="K189" i="113"/>
  <c r="K190" i="113"/>
  <c r="K191" i="113"/>
  <c r="K192" i="113"/>
  <c r="K193" i="113"/>
  <c r="K194" i="113"/>
  <c r="K195" i="113"/>
  <c r="K196" i="113"/>
  <c r="K197" i="113"/>
  <c r="K198" i="113"/>
  <c r="K199" i="113"/>
  <c r="K200" i="113"/>
  <c r="K201" i="113"/>
  <c r="K202" i="113"/>
  <c r="K47" i="113"/>
  <c r="K61" i="113"/>
  <c r="K62" i="113"/>
  <c r="K63" i="113"/>
  <c r="K64" i="113"/>
  <c r="K67" i="113"/>
  <c r="K68" i="113"/>
  <c r="K363" i="113" l="1"/>
  <c r="K360" i="113"/>
  <c r="K359" i="113"/>
  <c r="C359" i="113"/>
  <c r="K358" i="113"/>
  <c r="C358" i="113"/>
  <c r="K357" i="113"/>
  <c r="C357" i="113"/>
  <c r="K356" i="113"/>
  <c r="C356" i="113"/>
  <c r="K355" i="113"/>
  <c r="C355" i="113"/>
  <c r="K354" i="113"/>
  <c r="C354" i="113"/>
  <c r="K353" i="113"/>
  <c r="C353" i="113"/>
  <c r="K350" i="113"/>
  <c r="C350" i="113"/>
  <c r="K349" i="113"/>
  <c r="C349" i="113"/>
  <c r="K347" i="113"/>
  <c r="K346" i="113"/>
  <c r="K345" i="113"/>
  <c r="K344" i="113"/>
  <c r="K343" i="113"/>
  <c r="K342" i="113"/>
  <c r="K341" i="113"/>
  <c r="K340" i="113"/>
  <c r="K339" i="113"/>
  <c r="K338" i="113"/>
  <c r="K337" i="113"/>
  <c r="K336" i="113"/>
  <c r="K335" i="113"/>
  <c r="K334" i="113"/>
  <c r="K319" i="113"/>
  <c r="K318" i="113"/>
  <c r="K317" i="113"/>
  <c r="K316" i="113"/>
  <c r="K315" i="113"/>
  <c r="K314" i="113"/>
  <c r="K313" i="113"/>
  <c r="C313" i="113"/>
  <c r="K310" i="113"/>
  <c r="C310" i="113"/>
  <c r="K309" i="113"/>
  <c r="C309" i="113"/>
  <c r="K307" i="113"/>
  <c r="K306" i="113"/>
  <c r="K305" i="113"/>
  <c r="K304" i="113"/>
  <c r="K303" i="113"/>
  <c r="K302" i="113"/>
  <c r="K261" i="113"/>
  <c r="C261" i="113"/>
  <c r="K260" i="113"/>
  <c r="K259" i="113"/>
  <c r="C259" i="113"/>
  <c r="K256" i="113"/>
  <c r="C256" i="113"/>
  <c r="K242" i="113"/>
  <c r="K241" i="113"/>
  <c r="K240" i="113"/>
  <c r="K239" i="113"/>
  <c r="K238" i="113"/>
  <c r="K237" i="113"/>
  <c r="K218" i="113"/>
  <c r="K217" i="113"/>
  <c r="K216" i="113"/>
  <c r="K215" i="113"/>
  <c r="K214" i="113"/>
  <c r="K213" i="113"/>
  <c r="K212" i="113"/>
  <c r="K211" i="113"/>
  <c r="K210" i="113"/>
  <c r="K209" i="113"/>
  <c r="K208" i="113"/>
  <c r="K207" i="113"/>
  <c r="K204" i="113"/>
  <c r="C204" i="113"/>
  <c r="K138" i="113"/>
  <c r="K137" i="113"/>
  <c r="K136" i="113"/>
  <c r="K135" i="113"/>
  <c r="K134" i="113"/>
  <c r="K133" i="113"/>
  <c r="K132" i="113"/>
  <c r="K131" i="113"/>
  <c r="K130" i="113"/>
  <c r="K129" i="113"/>
  <c r="K128" i="113"/>
  <c r="K127" i="113"/>
  <c r="C127" i="113"/>
  <c r="K126" i="113"/>
  <c r="C126" i="113"/>
  <c r="K125" i="113"/>
  <c r="C125" i="113"/>
  <c r="K122" i="113"/>
  <c r="C122" i="113"/>
  <c r="K121" i="113"/>
  <c r="C121" i="113"/>
  <c r="K120" i="113"/>
  <c r="C120" i="113"/>
  <c r="K119" i="113"/>
  <c r="C119" i="113"/>
  <c r="K118" i="113"/>
  <c r="C118" i="113"/>
  <c r="K115" i="113"/>
  <c r="C115" i="113"/>
  <c r="K114" i="113"/>
  <c r="C114" i="113"/>
  <c r="K113" i="113"/>
  <c r="C113" i="113"/>
  <c r="K112" i="113"/>
  <c r="C112" i="113"/>
  <c r="K111" i="113"/>
  <c r="C111" i="113"/>
  <c r="K108" i="113"/>
  <c r="C108" i="113"/>
  <c r="K107" i="113"/>
  <c r="C107" i="113"/>
  <c r="K106" i="113"/>
  <c r="C106" i="113"/>
  <c r="K105" i="113"/>
  <c r="C105" i="113"/>
  <c r="K104" i="113"/>
  <c r="C104" i="113"/>
  <c r="K101" i="113"/>
  <c r="C101" i="113"/>
  <c r="K100" i="113"/>
  <c r="C100" i="113"/>
  <c r="K97" i="113"/>
  <c r="C97" i="113"/>
  <c r="K95" i="113"/>
  <c r="C95" i="113"/>
  <c r="K94" i="113"/>
  <c r="C94" i="113"/>
  <c r="K93" i="113"/>
  <c r="C93" i="113"/>
  <c r="K92" i="113"/>
  <c r="C92" i="113"/>
  <c r="K90" i="113"/>
  <c r="C90" i="113"/>
  <c r="K89" i="113"/>
  <c r="K87" i="113"/>
  <c r="C87" i="113"/>
  <c r="K84" i="113"/>
  <c r="C84" i="113"/>
  <c r="K83" i="113"/>
  <c r="C83" i="113"/>
  <c r="K79" i="113"/>
  <c r="C79" i="113"/>
  <c r="K78" i="113"/>
  <c r="C78" i="113"/>
  <c r="K77" i="113"/>
  <c r="K76" i="113"/>
  <c r="C76" i="113"/>
  <c r="K75" i="113"/>
  <c r="K74" i="113"/>
  <c r="C74" i="113"/>
  <c r="K73" i="113"/>
  <c r="K72" i="113"/>
  <c r="C72" i="113"/>
  <c r="K71" i="113"/>
  <c r="C71" i="113"/>
  <c r="K24" i="113"/>
  <c r="K23" i="113"/>
  <c r="K22" i="113"/>
  <c r="K21" i="113"/>
  <c r="K20" i="113"/>
  <c r="K19" i="113"/>
  <c r="K18" i="113"/>
  <c r="K17" i="113"/>
  <c r="K16" i="113"/>
  <c r="K15" i="113"/>
  <c r="K14" i="113"/>
  <c r="K13" i="113"/>
  <c r="K12" i="113"/>
  <c r="K11" i="113"/>
  <c r="K10" i="113"/>
  <c r="K9" i="113"/>
  <c r="C9" i="113"/>
  <c r="K8" i="113"/>
  <c r="D1" i="113"/>
  <c r="E14" i="88"/>
  <c r="F14" i="88"/>
  <c r="G14" i="88" s="1"/>
  <c r="F48" i="80"/>
  <c r="G48" i="80" s="1"/>
  <c r="E48" i="80"/>
  <c r="F47" i="80"/>
  <c r="E47" i="80"/>
  <c r="M14" i="108" l="1"/>
  <c r="L14" i="108"/>
  <c r="M13" i="108"/>
  <c r="L13" i="108"/>
  <c r="N133" i="102"/>
  <c r="M133" i="102"/>
  <c r="N132" i="102"/>
  <c r="M132" i="102"/>
  <c r="N131" i="102"/>
  <c r="M131" i="102"/>
  <c r="N130" i="102"/>
  <c r="M130" i="102"/>
  <c r="N129" i="102"/>
  <c r="M129" i="102"/>
  <c r="N128" i="102"/>
  <c r="M128" i="102"/>
  <c r="N127" i="102"/>
  <c r="M127" i="102"/>
  <c r="N126" i="102"/>
  <c r="M126" i="102"/>
  <c r="N123" i="102"/>
  <c r="M123" i="102"/>
  <c r="N122" i="102"/>
  <c r="M122" i="102"/>
  <c r="N121" i="102"/>
  <c r="M121" i="102"/>
  <c r="N120" i="102"/>
  <c r="M120" i="102"/>
  <c r="N119" i="102"/>
  <c r="M119" i="102"/>
  <c r="N118" i="102"/>
  <c r="M118" i="102"/>
  <c r="N117" i="102"/>
  <c r="M117" i="102"/>
  <c r="N116" i="102"/>
  <c r="M116" i="102"/>
  <c r="N113" i="102"/>
  <c r="M113" i="102"/>
  <c r="N112" i="102"/>
  <c r="M112" i="102"/>
  <c r="N111" i="102"/>
  <c r="M111" i="102"/>
  <c r="N110" i="102"/>
  <c r="M110" i="102"/>
  <c r="N109" i="102"/>
  <c r="M109" i="102"/>
  <c r="N108" i="102"/>
  <c r="M108" i="102"/>
  <c r="N107" i="102"/>
  <c r="M107" i="102"/>
  <c r="N106" i="102"/>
  <c r="M106" i="102"/>
  <c r="N103" i="102"/>
  <c r="M103" i="102"/>
  <c r="N102" i="102"/>
  <c r="M102" i="102"/>
  <c r="N101" i="102"/>
  <c r="M101" i="102"/>
  <c r="N100" i="102"/>
  <c r="M100" i="102"/>
  <c r="N99" i="102"/>
  <c r="M99" i="102"/>
  <c r="N98" i="102"/>
  <c r="M98" i="102"/>
  <c r="N97" i="102"/>
  <c r="M97" i="102"/>
  <c r="N96" i="102"/>
  <c r="M96" i="102"/>
  <c r="N93" i="102"/>
  <c r="M93" i="102"/>
  <c r="N92" i="102"/>
  <c r="M92" i="102"/>
  <c r="N91" i="102"/>
  <c r="M91" i="102"/>
  <c r="N90" i="102"/>
  <c r="M90" i="102"/>
  <c r="N89" i="102"/>
  <c r="M89" i="102"/>
  <c r="N88" i="102"/>
  <c r="M88" i="102"/>
  <c r="N87" i="102"/>
  <c r="M87" i="102"/>
  <c r="N86" i="102"/>
  <c r="M86" i="102"/>
  <c r="N85" i="102"/>
  <c r="M85" i="102"/>
  <c r="N84" i="102"/>
  <c r="M84" i="102"/>
  <c r="N83" i="102"/>
  <c r="M83" i="102"/>
  <c r="N82" i="102"/>
  <c r="M82" i="102"/>
  <c r="N79" i="102"/>
  <c r="M79" i="102"/>
  <c r="N78" i="102"/>
  <c r="M78" i="102"/>
  <c r="N77" i="102"/>
  <c r="M77" i="102"/>
  <c r="N76" i="102"/>
  <c r="M76" i="102"/>
  <c r="N75" i="102"/>
  <c r="M75" i="102"/>
  <c r="N74" i="102"/>
  <c r="M74" i="102"/>
  <c r="N73" i="102"/>
  <c r="M73" i="102"/>
  <c r="N72" i="102"/>
  <c r="M72" i="102"/>
  <c r="N71" i="102"/>
  <c r="M71" i="102"/>
  <c r="N70" i="102"/>
  <c r="M70" i="102"/>
  <c r="N69" i="102"/>
  <c r="M69" i="102"/>
  <c r="N68" i="102"/>
  <c r="M68" i="102"/>
  <c r="N65" i="102"/>
  <c r="M65" i="102"/>
  <c r="N64" i="102"/>
  <c r="M64" i="102"/>
  <c r="N63" i="102"/>
  <c r="M63" i="102"/>
  <c r="N62" i="102"/>
  <c r="M62" i="102"/>
  <c r="N61" i="102"/>
  <c r="M61" i="102"/>
  <c r="N58" i="102"/>
  <c r="M58" i="102"/>
  <c r="N57" i="102"/>
  <c r="M57" i="102"/>
  <c r="N56" i="102"/>
  <c r="M56" i="102"/>
  <c r="N55" i="102"/>
  <c r="M55" i="102"/>
  <c r="N54" i="102"/>
  <c r="M54" i="102"/>
  <c r="N51" i="102"/>
  <c r="M51" i="102"/>
  <c r="N50" i="102"/>
  <c r="M50" i="102"/>
  <c r="N49" i="102"/>
  <c r="M49" i="102"/>
  <c r="N48" i="102"/>
  <c r="M48" i="102"/>
  <c r="N47" i="102"/>
  <c r="M47" i="102"/>
  <c r="N44" i="102"/>
  <c r="M44" i="102"/>
  <c r="N43" i="102"/>
  <c r="M43" i="102"/>
  <c r="N39" i="102"/>
  <c r="M39" i="102"/>
  <c r="N38" i="102"/>
  <c r="M38" i="102"/>
  <c r="N37" i="102"/>
  <c r="M37" i="102"/>
  <c r="N36" i="102"/>
  <c r="M36" i="102"/>
  <c r="N33" i="102"/>
  <c r="M33" i="102"/>
  <c r="N32" i="102"/>
  <c r="M32" i="102"/>
  <c r="N29" i="102"/>
  <c r="M29" i="102"/>
  <c r="N28" i="102"/>
  <c r="M28" i="102"/>
  <c r="N27" i="102"/>
  <c r="M27" i="102"/>
  <c r="N26" i="102"/>
  <c r="M26" i="102"/>
  <c r="N25" i="102"/>
  <c r="M25" i="102"/>
  <c r="N24" i="102"/>
  <c r="M24" i="102"/>
  <c r="N23" i="102"/>
  <c r="M23" i="102"/>
  <c r="N22" i="102"/>
  <c r="M22" i="102"/>
  <c r="N18" i="102"/>
  <c r="M18" i="102"/>
  <c r="N17" i="102"/>
  <c r="M17" i="102"/>
  <c r="N16" i="102"/>
  <c r="M16" i="102"/>
  <c r="N15" i="102"/>
  <c r="M15" i="102"/>
  <c r="M9" i="102"/>
  <c r="N9" i="102"/>
  <c r="M10" i="102"/>
  <c r="N10" i="102"/>
  <c r="M11" i="102"/>
  <c r="N11" i="102"/>
  <c r="N8" i="102"/>
  <c r="M8" i="102"/>
  <c r="M176" i="106" l="1"/>
  <c r="L176" i="106"/>
  <c r="M175" i="106"/>
  <c r="L175" i="106"/>
  <c r="M174" i="106"/>
  <c r="L174" i="106"/>
  <c r="M173" i="106"/>
  <c r="L173" i="106"/>
  <c r="M172" i="106"/>
  <c r="L172" i="106"/>
  <c r="M171" i="106"/>
  <c r="L171" i="106"/>
  <c r="M170" i="106"/>
  <c r="L170" i="106"/>
  <c r="M169" i="106"/>
  <c r="L169" i="106"/>
  <c r="M168" i="106"/>
  <c r="L168" i="106"/>
  <c r="M165" i="106"/>
  <c r="L165" i="106"/>
  <c r="M164" i="106"/>
  <c r="L164" i="106"/>
  <c r="M155" i="106"/>
  <c r="L155" i="106"/>
  <c r="M154" i="106"/>
  <c r="L154" i="106"/>
  <c r="M153" i="106"/>
  <c r="L153" i="106"/>
  <c r="M152" i="106"/>
  <c r="L152" i="106"/>
  <c r="M151" i="106"/>
  <c r="L151" i="106"/>
  <c r="M150" i="106"/>
  <c r="L150" i="106"/>
  <c r="M149" i="106"/>
  <c r="L149" i="106"/>
  <c r="M146" i="106"/>
  <c r="L146" i="106"/>
  <c r="M145" i="106"/>
  <c r="L145" i="106"/>
  <c r="M136" i="106"/>
  <c r="L136" i="106"/>
  <c r="M135" i="106"/>
  <c r="L135" i="106"/>
  <c r="M134" i="106"/>
  <c r="L134" i="106"/>
  <c r="M133" i="106"/>
  <c r="L133" i="106"/>
  <c r="M132" i="106"/>
  <c r="L132" i="106"/>
  <c r="M131" i="106"/>
  <c r="L131" i="106"/>
  <c r="M130" i="106"/>
  <c r="L130" i="106"/>
  <c r="M127" i="106"/>
  <c r="L127" i="106"/>
  <c r="M116" i="106"/>
  <c r="L116" i="106"/>
  <c r="M115" i="106"/>
  <c r="L115" i="106"/>
  <c r="M114" i="106"/>
  <c r="L114" i="106"/>
  <c r="M113" i="106"/>
  <c r="L113" i="106"/>
  <c r="M112" i="106"/>
  <c r="L112" i="106"/>
  <c r="M111" i="106"/>
  <c r="L111" i="106"/>
  <c r="M110" i="106"/>
  <c r="L110" i="106"/>
  <c r="M109" i="106"/>
  <c r="L109" i="106"/>
  <c r="M108" i="106"/>
  <c r="L108" i="106"/>
  <c r="M107" i="106"/>
  <c r="L107" i="106"/>
  <c r="M106" i="106"/>
  <c r="L106" i="106"/>
  <c r="M105" i="106"/>
  <c r="L105" i="106"/>
  <c r="M102" i="106"/>
  <c r="L102" i="106"/>
  <c r="M91" i="106"/>
  <c r="L91" i="106"/>
  <c r="M90" i="106"/>
  <c r="L90" i="106"/>
  <c r="M89" i="106"/>
  <c r="L89" i="106"/>
  <c r="M88" i="106"/>
  <c r="L88" i="106"/>
  <c r="M87" i="106"/>
  <c r="L87" i="106"/>
  <c r="M86" i="106"/>
  <c r="L86" i="106"/>
  <c r="M85" i="106"/>
  <c r="L85" i="106"/>
  <c r="M84" i="106"/>
  <c r="L84" i="106"/>
  <c r="M83" i="106"/>
  <c r="L83" i="106"/>
  <c r="M82" i="106"/>
  <c r="L82" i="106"/>
  <c r="M81" i="106"/>
  <c r="L81" i="106"/>
  <c r="M80" i="106"/>
  <c r="L80" i="106"/>
  <c r="M77" i="106"/>
  <c r="L77" i="106"/>
  <c r="M76" i="106"/>
  <c r="L76" i="106"/>
  <c r="M75" i="106"/>
  <c r="L75" i="106"/>
  <c r="M74" i="106"/>
  <c r="L74" i="106"/>
  <c r="M73" i="106"/>
  <c r="L73" i="106"/>
  <c r="M70" i="106"/>
  <c r="L70" i="106"/>
  <c r="M69" i="106"/>
  <c r="L69" i="106"/>
  <c r="M68" i="106"/>
  <c r="L68" i="106"/>
  <c r="M67" i="106"/>
  <c r="L67" i="106"/>
  <c r="M66" i="106"/>
  <c r="L66" i="106"/>
  <c r="M63" i="106"/>
  <c r="L63" i="106"/>
  <c r="M62" i="106"/>
  <c r="L62" i="106"/>
  <c r="M61" i="106"/>
  <c r="L61" i="106"/>
  <c r="M60" i="106"/>
  <c r="L60" i="106"/>
  <c r="M59" i="106"/>
  <c r="L59" i="106"/>
  <c r="M56" i="106"/>
  <c r="L56" i="106"/>
  <c r="M55" i="106"/>
  <c r="L55" i="106"/>
  <c r="M52" i="106"/>
  <c r="L52" i="106"/>
  <c r="M50" i="106"/>
  <c r="L50" i="106"/>
  <c r="M49" i="106"/>
  <c r="L49" i="106"/>
  <c r="M48" i="106"/>
  <c r="L48" i="106"/>
  <c r="M47" i="106"/>
  <c r="L47" i="106"/>
  <c r="M46" i="106"/>
  <c r="L46" i="106"/>
  <c r="M45" i="106"/>
  <c r="L45" i="106"/>
  <c r="M44" i="106"/>
  <c r="L44" i="106"/>
  <c r="M43" i="106"/>
  <c r="L43" i="106"/>
  <c r="M40" i="106"/>
  <c r="L40" i="106"/>
  <c r="M39" i="106"/>
  <c r="L39" i="106"/>
  <c r="L29" i="106"/>
  <c r="M29" i="106"/>
  <c r="L30" i="106"/>
  <c r="M30" i="106"/>
  <c r="L31" i="106"/>
  <c r="M31" i="106"/>
  <c r="L32" i="106"/>
  <c r="M32" i="106"/>
  <c r="L33" i="106"/>
  <c r="M33" i="106"/>
  <c r="L34" i="106"/>
  <c r="M34" i="106"/>
  <c r="L35" i="106"/>
  <c r="M35" i="106"/>
  <c r="L36" i="106"/>
  <c r="M36" i="106"/>
  <c r="M28" i="106"/>
  <c r="L28" i="106"/>
  <c r="L9" i="106"/>
  <c r="M9" i="106"/>
  <c r="L10" i="106"/>
  <c r="M10" i="106"/>
  <c r="L11" i="106"/>
  <c r="M11" i="106"/>
  <c r="L12" i="106"/>
  <c r="M12" i="106"/>
  <c r="L13" i="106"/>
  <c r="M13" i="106"/>
  <c r="L14" i="106"/>
  <c r="M14" i="106"/>
  <c r="L15" i="106"/>
  <c r="M15" i="106"/>
  <c r="L16" i="106"/>
  <c r="M16" i="106"/>
  <c r="L17" i="106"/>
  <c r="M17" i="106"/>
  <c r="M8" i="106"/>
  <c r="L8" i="106"/>
  <c r="G22" i="105"/>
  <c r="G23" i="105"/>
  <c r="G24" i="105"/>
  <c r="G25" i="105"/>
  <c r="G26" i="105"/>
  <c r="G27" i="105"/>
  <c r="G28" i="105"/>
  <c r="G29" i="105"/>
  <c r="G30" i="105"/>
  <c r="G31" i="105"/>
  <c r="G32" i="105"/>
  <c r="G33" i="105"/>
  <c r="G34" i="105"/>
  <c r="G35" i="105"/>
  <c r="G13" i="105"/>
  <c r="G20" i="105"/>
  <c r="G80" i="105"/>
  <c r="G81" i="105"/>
  <c r="G82" i="105"/>
  <c r="G83" i="105"/>
  <c r="G84" i="105"/>
  <c r="G85" i="105"/>
  <c r="G86" i="105"/>
  <c r="G87" i="105"/>
  <c r="G88" i="105"/>
  <c r="G89" i="105"/>
  <c r="G90" i="105"/>
  <c r="G91" i="105"/>
  <c r="G92" i="105"/>
  <c r="G93" i="105"/>
  <c r="G94" i="105"/>
  <c r="G95" i="105"/>
  <c r="G96" i="105"/>
  <c r="G97" i="105"/>
  <c r="G98" i="105"/>
  <c r="G99" i="105"/>
  <c r="G100" i="105"/>
  <c r="G101" i="105"/>
  <c r="G106" i="105"/>
  <c r="G78" i="105"/>
  <c r="G8" i="112"/>
  <c r="G7" i="112"/>
  <c r="D1" i="112"/>
  <c r="G76" i="105" l="1"/>
  <c r="C115" i="106"/>
  <c r="C113" i="106"/>
  <c r="C109" i="106"/>
  <c r="C179" i="107" l="1"/>
  <c r="C177" i="107"/>
  <c r="C173" i="107"/>
  <c r="C140" i="109" l="1"/>
  <c r="C204" i="109"/>
  <c r="C203" i="109"/>
  <c r="C202" i="109"/>
  <c r="C199" i="109"/>
  <c r="C198" i="109"/>
  <c r="C191" i="109"/>
  <c r="C190" i="109"/>
  <c r="C17" i="109"/>
  <c r="C15" i="109"/>
  <c r="G8" i="111" l="1"/>
  <c r="G7" i="111"/>
  <c r="D1" i="111"/>
  <c r="C350" i="109" l="1"/>
  <c r="C347" i="109"/>
  <c r="C346" i="109"/>
  <c r="C345" i="109"/>
  <c r="C344" i="109"/>
  <c r="C343" i="109"/>
  <c r="C342" i="109"/>
  <c r="C341" i="109"/>
  <c r="C340" i="109"/>
  <c r="C337" i="109"/>
  <c r="C336" i="109"/>
  <c r="C304" i="109"/>
  <c r="C303" i="109"/>
  <c r="C296" i="109"/>
  <c r="C295" i="109"/>
  <c r="C306" i="109"/>
  <c r="C305" i="109"/>
  <c r="C302" i="109"/>
  <c r="C301" i="109"/>
  <c r="C300" i="109"/>
  <c r="C299" i="109"/>
  <c r="C298" i="109"/>
  <c r="C297" i="109"/>
  <c r="C294" i="109"/>
  <c r="C293" i="109"/>
  <c r="C290" i="109"/>
  <c r="C289" i="109"/>
  <c r="C257" i="109"/>
  <c r="C256" i="109"/>
  <c r="C249" i="109"/>
  <c r="C248" i="109"/>
  <c r="C259" i="109"/>
  <c r="C258" i="109"/>
  <c r="C255" i="109"/>
  <c r="C254" i="109"/>
  <c r="C253" i="109"/>
  <c r="C252" i="109"/>
  <c r="C251" i="109"/>
  <c r="C250" i="109"/>
  <c r="C247" i="109"/>
  <c r="C246" i="109"/>
  <c r="C243" i="109"/>
  <c r="C205" i="109"/>
  <c r="C201" i="109"/>
  <c r="C200" i="109"/>
  <c r="C197" i="109"/>
  <c r="C196" i="109"/>
  <c r="C195" i="109"/>
  <c r="C194" i="109"/>
  <c r="C193" i="109"/>
  <c r="C192" i="109"/>
  <c r="C189" i="109"/>
  <c r="C188" i="109"/>
  <c r="C187" i="109"/>
  <c r="C186" i="109"/>
  <c r="C185" i="109"/>
  <c r="C184" i="109"/>
  <c r="C183" i="109"/>
  <c r="C182" i="109"/>
  <c r="C179" i="109"/>
  <c r="C141" i="109"/>
  <c r="C139" i="109"/>
  <c r="C138" i="109"/>
  <c r="C137" i="109"/>
  <c r="C136" i="109"/>
  <c r="C135" i="109"/>
  <c r="C134" i="109"/>
  <c r="C133" i="109"/>
  <c r="C132" i="109"/>
  <c r="C131" i="109"/>
  <c r="C130" i="109"/>
  <c r="C129" i="109"/>
  <c r="C128" i="109"/>
  <c r="C127" i="109"/>
  <c r="C126" i="109"/>
  <c r="C125" i="109"/>
  <c r="C124" i="109"/>
  <c r="C123" i="109"/>
  <c r="C122" i="109"/>
  <c r="C121" i="109"/>
  <c r="C120" i="109"/>
  <c r="C119" i="109"/>
  <c r="C118" i="109"/>
  <c r="C115" i="109"/>
  <c r="C114" i="109"/>
  <c r="C113" i="109"/>
  <c r="C112" i="109"/>
  <c r="C111" i="109"/>
  <c r="C108" i="109"/>
  <c r="C107" i="109"/>
  <c r="C106" i="109"/>
  <c r="C105" i="109"/>
  <c r="C104" i="109"/>
  <c r="C101" i="109"/>
  <c r="C100" i="109"/>
  <c r="C99" i="109"/>
  <c r="C98" i="109"/>
  <c r="C97" i="109"/>
  <c r="C94" i="109"/>
  <c r="C93" i="109"/>
  <c r="C90" i="109"/>
  <c r="C88" i="109"/>
  <c r="C87" i="109"/>
  <c r="C86" i="109"/>
  <c r="C85" i="109"/>
  <c r="C83" i="109"/>
  <c r="C80" i="109"/>
  <c r="C77" i="109"/>
  <c r="C76" i="109"/>
  <c r="C72" i="109"/>
  <c r="C71" i="109"/>
  <c r="C69" i="109"/>
  <c r="C67" i="109"/>
  <c r="C65" i="109"/>
  <c r="C64" i="109"/>
  <c r="C16" i="109"/>
  <c r="C14" i="109"/>
  <c r="C13" i="109"/>
  <c r="C12" i="109"/>
  <c r="C11" i="109"/>
  <c r="C10" i="109"/>
  <c r="C9" i="109"/>
  <c r="C8" i="109"/>
  <c r="K294" i="109" l="1"/>
  <c r="K295" i="109"/>
  <c r="K296" i="109"/>
  <c r="K297" i="109"/>
  <c r="K298" i="109"/>
  <c r="K299" i="109"/>
  <c r="K300" i="109"/>
  <c r="K247" i="109"/>
  <c r="K248" i="109"/>
  <c r="K249" i="109"/>
  <c r="K250" i="109"/>
  <c r="K251" i="109"/>
  <c r="K252" i="109"/>
  <c r="K253" i="109"/>
  <c r="K183" i="109"/>
  <c r="K184" i="109"/>
  <c r="K185" i="109"/>
  <c r="K186" i="109"/>
  <c r="K187" i="109"/>
  <c r="K188" i="109"/>
  <c r="K189" i="109"/>
  <c r="K190" i="109"/>
  <c r="K191" i="109"/>
  <c r="K192" i="109"/>
  <c r="K193" i="109"/>
  <c r="K194" i="109"/>
  <c r="K119" i="109"/>
  <c r="K120" i="109"/>
  <c r="K121" i="109"/>
  <c r="K122" i="109"/>
  <c r="K123" i="109"/>
  <c r="K124" i="109"/>
  <c r="K125" i="109"/>
  <c r="K126" i="109"/>
  <c r="K127" i="109"/>
  <c r="K128" i="109"/>
  <c r="K129" i="109"/>
  <c r="K130" i="109"/>
  <c r="M7" i="108" l="1"/>
  <c r="K7" i="108"/>
  <c r="I7" i="108"/>
  <c r="K10" i="110"/>
  <c r="K9" i="110"/>
  <c r="I10" i="110"/>
  <c r="I9" i="110"/>
  <c r="I8" i="110"/>
  <c r="K27" i="110"/>
  <c r="K26" i="110"/>
  <c r="I27" i="110"/>
  <c r="I26" i="110"/>
  <c r="I25" i="110"/>
  <c r="K45" i="110" l="1"/>
  <c r="K44" i="110"/>
  <c r="I45" i="110"/>
  <c r="I44" i="110"/>
  <c r="I43" i="110"/>
  <c r="G74" i="110"/>
  <c r="G64" i="110"/>
  <c r="G65" i="110"/>
  <c r="G66" i="110"/>
  <c r="G67" i="110"/>
  <c r="G68" i="110"/>
  <c r="G69" i="110"/>
  <c r="G70" i="110"/>
  <c r="G71" i="110"/>
  <c r="G45" i="110"/>
  <c r="G44" i="110"/>
  <c r="K43" i="110"/>
  <c r="G43" i="110"/>
  <c r="G27" i="110"/>
  <c r="G26" i="110"/>
  <c r="K25" i="110"/>
  <c r="G25" i="110"/>
  <c r="G9" i="110" l="1"/>
  <c r="G10" i="110"/>
  <c r="K8" i="110"/>
  <c r="D1" i="110" l="1"/>
  <c r="G8" i="110" l="1"/>
  <c r="K354" i="109"/>
  <c r="K353" i="109"/>
  <c r="K350" i="109"/>
  <c r="K347" i="109"/>
  <c r="K346" i="109"/>
  <c r="K345" i="109"/>
  <c r="K344" i="109"/>
  <c r="K343" i="109"/>
  <c r="K342" i="109"/>
  <c r="K341" i="109"/>
  <c r="K340" i="109"/>
  <c r="K337" i="109"/>
  <c r="K336" i="109"/>
  <c r="K313" i="109"/>
  <c r="C313" i="109"/>
  <c r="K312" i="109"/>
  <c r="C312" i="109"/>
  <c r="K311" i="109"/>
  <c r="C311" i="109"/>
  <c r="K310" i="109"/>
  <c r="C310" i="109"/>
  <c r="K309" i="109"/>
  <c r="C309" i="109"/>
  <c r="K308" i="109"/>
  <c r="C308" i="109"/>
  <c r="K307" i="109"/>
  <c r="C307" i="109"/>
  <c r="K306" i="109"/>
  <c r="K305" i="109"/>
  <c r="K304" i="109"/>
  <c r="K303" i="109"/>
  <c r="K302" i="109"/>
  <c r="K301" i="109"/>
  <c r="K293" i="109"/>
  <c r="K290" i="109"/>
  <c r="K289" i="109"/>
  <c r="K266" i="109"/>
  <c r="C266" i="109"/>
  <c r="K265" i="109"/>
  <c r="C265" i="109"/>
  <c r="K264" i="109"/>
  <c r="C264" i="109"/>
  <c r="K263" i="109"/>
  <c r="C263" i="109"/>
  <c r="K262" i="109"/>
  <c r="C262" i="109"/>
  <c r="K261" i="109"/>
  <c r="C261" i="109"/>
  <c r="K260" i="109"/>
  <c r="C260" i="109"/>
  <c r="K259" i="109"/>
  <c r="K258" i="109"/>
  <c r="K257" i="109"/>
  <c r="K256" i="109"/>
  <c r="K255" i="109"/>
  <c r="K254" i="109"/>
  <c r="K246" i="109"/>
  <c r="K243" i="109"/>
  <c r="K214" i="109"/>
  <c r="C214" i="109"/>
  <c r="K213" i="109"/>
  <c r="C213" i="109"/>
  <c r="K212" i="109"/>
  <c r="C212" i="109"/>
  <c r="K211" i="109"/>
  <c r="C211" i="109"/>
  <c r="K210" i="109"/>
  <c r="C210" i="109"/>
  <c r="K209" i="109"/>
  <c r="C209" i="109"/>
  <c r="K208" i="109"/>
  <c r="C208" i="109"/>
  <c r="K207" i="109"/>
  <c r="C207" i="109"/>
  <c r="K206" i="109"/>
  <c r="C206" i="109"/>
  <c r="K205" i="109"/>
  <c r="K204" i="109"/>
  <c r="K203" i="109"/>
  <c r="K202" i="109"/>
  <c r="K201" i="109"/>
  <c r="K200" i="109"/>
  <c r="K199" i="109"/>
  <c r="K198" i="109"/>
  <c r="K197" i="109"/>
  <c r="K196" i="109"/>
  <c r="K195" i="109"/>
  <c r="K182" i="109"/>
  <c r="K179" i="109"/>
  <c r="K150" i="109"/>
  <c r="C150" i="109"/>
  <c r="K149" i="109"/>
  <c r="C149" i="109"/>
  <c r="K148" i="109"/>
  <c r="C148" i="109"/>
  <c r="K147" i="109"/>
  <c r="C147" i="109"/>
  <c r="K146" i="109"/>
  <c r="C146" i="109"/>
  <c r="K145" i="109"/>
  <c r="C145" i="109"/>
  <c r="K144" i="109"/>
  <c r="C144" i="109"/>
  <c r="K143" i="109"/>
  <c r="C143" i="109"/>
  <c r="K142" i="109"/>
  <c r="C142" i="109"/>
  <c r="K141" i="109"/>
  <c r="K140" i="109"/>
  <c r="K139" i="109"/>
  <c r="K138" i="109"/>
  <c r="K137" i="109"/>
  <c r="K136" i="109"/>
  <c r="K135" i="109"/>
  <c r="K134" i="109"/>
  <c r="K133" i="109"/>
  <c r="K132" i="109"/>
  <c r="K131" i="109"/>
  <c r="K118" i="109"/>
  <c r="K115" i="109"/>
  <c r="K114" i="109"/>
  <c r="K113" i="109"/>
  <c r="K112" i="109"/>
  <c r="K111" i="109"/>
  <c r="K108" i="109"/>
  <c r="K107" i="109"/>
  <c r="K106" i="109"/>
  <c r="K105" i="109"/>
  <c r="K104" i="109"/>
  <c r="K101" i="109"/>
  <c r="K100" i="109"/>
  <c r="K99" i="109"/>
  <c r="K98" i="109"/>
  <c r="K97" i="109"/>
  <c r="K94" i="109"/>
  <c r="K93" i="109"/>
  <c r="K90" i="109"/>
  <c r="K88" i="109"/>
  <c r="K87" i="109"/>
  <c r="K86" i="109"/>
  <c r="K85" i="109"/>
  <c r="K83" i="109"/>
  <c r="K82" i="109"/>
  <c r="K80" i="109"/>
  <c r="K77" i="109"/>
  <c r="K76" i="109"/>
  <c r="K72" i="109"/>
  <c r="K71" i="109"/>
  <c r="K70" i="109"/>
  <c r="K69" i="109"/>
  <c r="K68" i="109"/>
  <c r="K67" i="109"/>
  <c r="K66" i="109"/>
  <c r="K65" i="109"/>
  <c r="K64" i="109"/>
  <c r="K27" i="109"/>
  <c r="C27" i="109"/>
  <c r="C24" i="109"/>
  <c r="C23" i="109"/>
  <c r="C22" i="109"/>
  <c r="C21" i="109"/>
  <c r="K19" i="109"/>
  <c r="C19" i="109"/>
  <c r="K18" i="109"/>
  <c r="C18" i="109"/>
  <c r="K17" i="109"/>
  <c r="K16" i="109"/>
  <c r="K15" i="109"/>
  <c r="K14" i="109"/>
  <c r="K13" i="109"/>
  <c r="K12" i="109"/>
  <c r="K11" i="109"/>
  <c r="K10" i="109"/>
  <c r="K9" i="109"/>
  <c r="K8" i="109"/>
  <c r="D1" i="109"/>
  <c r="F1" i="108" l="1"/>
  <c r="G15" i="105" l="1"/>
  <c r="G16" i="105"/>
  <c r="G17" i="105"/>
  <c r="G18" i="105"/>
  <c r="G19" i="105"/>
  <c r="G21" i="105"/>
  <c r="C162" i="106"/>
  <c r="C161" i="106"/>
  <c r="C160" i="106"/>
  <c r="C159" i="106"/>
  <c r="C158" i="106"/>
  <c r="C157" i="106"/>
  <c r="C156" i="106"/>
  <c r="C155" i="106"/>
  <c r="C154" i="106"/>
  <c r="C153" i="106"/>
  <c r="C152" i="106"/>
  <c r="C151" i="106"/>
  <c r="C150" i="106"/>
  <c r="C149" i="106"/>
  <c r="C143" i="106"/>
  <c r="C142" i="106"/>
  <c r="C141" i="106"/>
  <c r="C140" i="106"/>
  <c r="C139" i="106"/>
  <c r="C138" i="106"/>
  <c r="C137" i="106"/>
  <c r="C136" i="106"/>
  <c r="C135" i="106"/>
  <c r="C134" i="106"/>
  <c r="C133" i="106"/>
  <c r="C132" i="106"/>
  <c r="C131" i="106"/>
  <c r="C130" i="106"/>
  <c r="C125" i="106"/>
  <c r="C116" i="106"/>
  <c r="C108" i="106"/>
  <c r="C100" i="106"/>
  <c r="C92" i="106"/>
  <c r="C91" i="106"/>
  <c r="C83" i="106"/>
  <c r="C48" i="106"/>
  <c r="C47" i="106"/>
  <c r="C46" i="106"/>
  <c r="C43" i="106"/>
  <c r="C36" i="106"/>
  <c r="C35" i="106"/>
  <c r="C33" i="106"/>
  <c r="C29" i="106"/>
  <c r="C25" i="106"/>
  <c r="C24" i="106"/>
  <c r="C17" i="106"/>
  <c r="C16" i="106"/>
  <c r="C15" i="106"/>
  <c r="C8" i="106"/>
  <c r="C274" i="107"/>
  <c r="C273" i="107"/>
  <c r="C272" i="107"/>
  <c r="C271" i="107"/>
  <c r="C270" i="107"/>
  <c r="C269" i="107"/>
  <c r="C268" i="107"/>
  <c r="C267" i="107"/>
  <c r="C266" i="107"/>
  <c r="C265" i="107"/>
  <c r="C264" i="107"/>
  <c r="C263" i="107"/>
  <c r="C262" i="107"/>
  <c r="C261" i="107"/>
  <c r="C234" i="107"/>
  <c r="C233" i="107"/>
  <c r="C232" i="107"/>
  <c r="C231" i="107"/>
  <c r="C230" i="107"/>
  <c r="C229" i="107"/>
  <c r="C228" i="107"/>
  <c r="C227" i="107"/>
  <c r="C226" i="107"/>
  <c r="C225" i="107"/>
  <c r="C224" i="107"/>
  <c r="C223" i="107"/>
  <c r="C222" i="107"/>
  <c r="C221" i="107"/>
  <c r="C189" i="107"/>
  <c r="C180" i="107"/>
  <c r="C172" i="107"/>
  <c r="C137" i="107"/>
  <c r="C129" i="107"/>
  <c r="C128" i="107"/>
  <c r="C120" i="107"/>
  <c r="C85" i="107"/>
  <c r="C84" i="107"/>
  <c r="C82" i="107"/>
  <c r="C79" i="107"/>
  <c r="C72" i="107"/>
  <c r="C71" i="107"/>
  <c r="C69" i="107"/>
  <c r="C65" i="107"/>
  <c r="C17" i="107"/>
  <c r="C16" i="107"/>
  <c r="C15" i="107"/>
  <c r="C8" i="107"/>
  <c r="C176" i="106"/>
  <c r="C175" i="106"/>
  <c r="C174" i="106"/>
  <c r="C173" i="106"/>
  <c r="C172" i="106"/>
  <c r="C171" i="106"/>
  <c r="C170" i="106"/>
  <c r="C169" i="106"/>
  <c r="C168" i="106"/>
  <c r="C311" i="107"/>
  <c r="C308" i="107"/>
  <c r="C307" i="107"/>
  <c r="C306" i="107"/>
  <c r="C305" i="107"/>
  <c r="C304" i="107"/>
  <c r="C303" i="107"/>
  <c r="C302" i="107"/>
  <c r="C301" i="107"/>
  <c r="C298" i="107"/>
  <c r="C297" i="107"/>
  <c r="C258" i="107"/>
  <c r="C257" i="107"/>
  <c r="C218" i="107"/>
  <c r="C188" i="107"/>
  <c r="C187" i="107"/>
  <c r="C186" i="107"/>
  <c r="C185" i="107"/>
  <c r="C184" i="107"/>
  <c r="C183" i="107"/>
  <c r="C182" i="107"/>
  <c r="C181" i="107"/>
  <c r="C178" i="107"/>
  <c r="C176" i="107"/>
  <c r="C175" i="107"/>
  <c r="C174" i="107"/>
  <c r="C171" i="107"/>
  <c r="C170" i="107"/>
  <c r="C169" i="107"/>
  <c r="C166" i="107"/>
  <c r="C136" i="107"/>
  <c r="C135" i="107"/>
  <c r="C134" i="107"/>
  <c r="C133" i="107"/>
  <c r="C132" i="107"/>
  <c r="C131" i="107"/>
  <c r="C130" i="107"/>
  <c r="C127" i="107"/>
  <c r="C126" i="107"/>
  <c r="C125" i="107"/>
  <c r="C124" i="107"/>
  <c r="C123" i="107"/>
  <c r="C122" i="107"/>
  <c r="C121" i="107"/>
  <c r="C119" i="107"/>
  <c r="C118" i="107"/>
  <c r="C117" i="107"/>
  <c r="C114" i="107"/>
  <c r="C113" i="107"/>
  <c r="C112" i="107"/>
  <c r="C111" i="107"/>
  <c r="C110" i="107"/>
  <c r="C107" i="107"/>
  <c r="C106" i="107"/>
  <c r="C105" i="107"/>
  <c r="C104" i="107"/>
  <c r="C103" i="107"/>
  <c r="C100" i="107"/>
  <c r="C99" i="107"/>
  <c r="C98" i="107"/>
  <c r="C97" i="107"/>
  <c r="C96" i="107"/>
  <c r="C93" i="107"/>
  <c r="C92" i="107"/>
  <c r="C76" i="107"/>
  <c r="C75" i="107"/>
  <c r="C67" i="107"/>
  <c r="C64" i="107"/>
  <c r="C24" i="107"/>
  <c r="C23" i="107"/>
  <c r="C22" i="107"/>
  <c r="C21" i="107"/>
  <c r="C19" i="107"/>
  <c r="C18" i="107"/>
  <c r="C14" i="107"/>
  <c r="C13" i="107"/>
  <c r="C12" i="107"/>
  <c r="C11" i="107"/>
  <c r="C10" i="107"/>
  <c r="C9" i="107"/>
  <c r="C31" i="106"/>
  <c r="C28" i="106"/>
  <c r="G34" i="101" l="1"/>
  <c r="G33" i="101"/>
  <c r="G31" i="101"/>
  <c r="G30" i="101"/>
  <c r="G29" i="101"/>
  <c r="G45" i="105" l="1"/>
  <c r="M268" i="107"/>
  <c r="M269" i="107"/>
  <c r="M270" i="107"/>
  <c r="M271" i="107"/>
  <c r="M272" i="107"/>
  <c r="M273" i="107"/>
  <c r="M228" i="107"/>
  <c r="M229" i="107"/>
  <c r="M230" i="107"/>
  <c r="M231" i="107"/>
  <c r="M232" i="107"/>
  <c r="M233" i="107"/>
  <c r="M181" i="107"/>
  <c r="M182" i="107"/>
  <c r="M183" i="107"/>
  <c r="M184" i="107"/>
  <c r="M185" i="107"/>
  <c r="M186" i="107"/>
  <c r="M187" i="107"/>
  <c r="M188" i="107"/>
  <c r="M129" i="107"/>
  <c r="M130" i="107"/>
  <c r="M131" i="107"/>
  <c r="M132" i="107"/>
  <c r="M133" i="107"/>
  <c r="M134" i="107"/>
  <c r="M135" i="107"/>
  <c r="M136" i="107"/>
  <c r="M18" i="107"/>
  <c r="M19" i="107"/>
  <c r="M315" i="107"/>
  <c r="M314" i="107"/>
  <c r="M311" i="107"/>
  <c r="M308" i="107"/>
  <c r="M307" i="107"/>
  <c r="M306" i="107"/>
  <c r="N306" i="107"/>
  <c r="M305" i="107"/>
  <c r="N305" i="107"/>
  <c r="M304" i="107"/>
  <c r="M303" i="107"/>
  <c r="M302" i="107"/>
  <c r="M301" i="107"/>
  <c r="M298" i="107"/>
  <c r="M297" i="107"/>
  <c r="M274" i="107"/>
  <c r="M267" i="107"/>
  <c r="M266" i="107"/>
  <c r="M265" i="107"/>
  <c r="M264" i="107"/>
  <c r="M263" i="107"/>
  <c r="M262" i="107"/>
  <c r="M261" i="107"/>
  <c r="M258" i="107"/>
  <c r="M257" i="107"/>
  <c r="M234" i="107"/>
  <c r="M227" i="107"/>
  <c r="M226" i="107"/>
  <c r="M225" i="107"/>
  <c r="M224" i="107"/>
  <c r="M223" i="107"/>
  <c r="M222" i="107"/>
  <c r="M221" i="107"/>
  <c r="M218" i="107"/>
  <c r="M189" i="107"/>
  <c r="M180" i="107"/>
  <c r="M179" i="107"/>
  <c r="M178" i="107"/>
  <c r="M177" i="107"/>
  <c r="M176" i="107"/>
  <c r="M175" i="107"/>
  <c r="M174" i="107"/>
  <c r="M173" i="107"/>
  <c r="M172" i="107"/>
  <c r="M171" i="107"/>
  <c r="M170" i="107"/>
  <c r="M169" i="107"/>
  <c r="M166" i="107"/>
  <c r="M137" i="107"/>
  <c r="M128" i="107"/>
  <c r="M127" i="107"/>
  <c r="M126" i="107"/>
  <c r="M125" i="107"/>
  <c r="M124" i="107"/>
  <c r="M123" i="107"/>
  <c r="M122" i="107"/>
  <c r="M121" i="107"/>
  <c r="M120" i="107"/>
  <c r="M119" i="107"/>
  <c r="M118" i="107"/>
  <c r="M117" i="107"/>
  <c r="M114" i="107"/>
  <c r="M113" i="107"/>
  <c r="M112" i="107"/>
  <c r="M111" i="107"/>
  <c r="M110" i="107"/>
  <c r="M107" i="107"/>
  <c r="M106" i="107"/>
  <c r="M105" i="107"/>
  <c r="M104" i="107"/>
  <c r="M103" i="107"/>
  <c r="M100" i="107"/>
  <c r="M99" i="107"/>
  <c r="M98" i="107"/>
  <c r="M97" i="107"/>
  <c r="M96" i="107"/>
  <c r="M93" i="107"/>
  <c r="M92" i="107"/>
  <c r="M87" i="107"/>
  <c r="C87" i="107"/>
  <c r="M86" i="107"/>
  <c r="C86" i="107"/>
  <c r="M85" i="107"/>
  <c r="M84" i="107"/>
  <c r="M81" i="107"/>
  <c r="M79" i="107"/>
  <c r="M76" i="107"/>
  <c r="M75" i="107"/>
  <c r="M72" i="107"/>
  <c r="M71" i="107"/>
  <c r="M70" i="107"/>
  <c r="M69" i="107"/>
  <c r="M68" i="107"/>
  <c r="M67" i="107"/>
  <c r="M66" i="107"/>
  <c r="M65" i="107"/>
  <c r="M64" i="107"/>
  <c r="M17" i="107"/>
  <c r="M16" i="107"/>
  <c r="M15" i="107"/>
  <c r="M14" i="107"/>
  <c r="M13" i="107"/>
  <c r="M12" i="107"/>
  <c r="M11" i="107"/>
  <c r="M10" i="107"/>
  <c r="M9" i="107"/>
  <c r="M8" i="107"/>
  <c r="G71" i="105"/>
  <c r="G69" i="105"/>
  <c r="G67" i="105"/>
  <c r="G66" i="105"/>
  <c r="G65" i="105"/>
  <c r="G64" i="105"/>
  <c r="G63" i="105"/>
  <c r="G62" i="105"/>
  <c r="G61" i="105"/>
  <c r="G60" i="105"/>
  <c r="G59" i="105"/>
  <c r="G58" i="105"/>
  <c r="G57" i="105"/>
  <c r="G56" i="105"/>
  <c r="G55" i="105"/>
  <c r="G54" i="105"/>
  <c r="G53" i="105"/>
  <c r="G52" i="105"/>
  <c r="G51" i="105"/>
  <c r="G50" i="105"/>
  <c r="G49" i="105"/>
  <c r="G48" i="105"/>
  <c r="G46" i="105"/>
  <c r="G44" i="105"/>
  <c r="G43" i="105"/>
  <c r="G42" i="105"/>
  <c r="G41" i="105"/>
  <c r="G40" i="105"/>
  <c r="G39" i="105"/>
  <c r="G38" i="105"/>
  <c r="G37" i="105"/>
  <c r="G14" i="105"/>
  <c r="G12" i="105"/>
  <c r="G11" i="105"/>
  <c r="G10" i="105"/>
  <c r="G9" i="105"/>
  <c r="G8" i="105"/>
  <c r="C165" i="106" l="1"/>
  <c r="C164" i="106"/>
  <c r="C146" i="106"/>
  <c r="C145" i="106"/>
  <c r="C127" i="106"/>
  <c r="C124" i="106"/>
  <c r="C123" i="106"/>
  <c r="C122" i="106"/>
  <c r="C121" i="106"/>
  <c r="C120" i="106"/>
  <c r="C119" i="106"/>
  <c r="C118" i="106"/>
  <c r="C117" i="106"/>
  <c r="C114" i="106"/>
  <c r="C112" i="106"/>
  <c r="C111" i="106"/>
  <c r="C110" i="106"/>
  <c r="C107" i="106"/>
  <c r="C106" i="106"/>
  <c r="C105" i="106"/>
  <c r="C102" i="106"/>
  <c r="C99" i="106"/>
  <c r="C98" i="106"/>
  <c r="C97" i="106"/>
  <c r="C96" i="106"/>
  <c r="C95" i="106"/>
  <c r="C94" i="106"/>
  <c r="C93" i="106"/>
  <c r="C90" i="106"/>
  <c r="C89" i="106"/>
  <c r="C88" i="106"/>
  <c r="C87" i="106"/>
  <c r="C86" i="106"/>
  <c r="C85" i="106"/>
  <c r="C84" i="106"/>
  <c r="C82" i="106"/>
  <c r="C81" i="106"/>
  <c r="C80" i="106"/>
  <c r="C77" i="106"/>
  <c r="C76" i="106"/>
  <c r="C75" i="106"/>
  <c r="C74" i="106"/>
  <c r="C73" i="106"/>
  <c r="C70" i="106"/>
  <c r="C69" i="106"/>
  <c r="C68" i="106"/>
  <c r="C67" i="106"/>
  <c r="C66" i="106"/>
  <c r="C63" i="106"/>
  <c r="C62" i="106"/>
  <c r="C61" i="106"/>
  <c r="C60" i="106"/>
  <c r="C59" i="106"/>
  <c r="C56" i="106"/>
  <c r="C55" i="106"/>
  <c r="C52" i="106"/>
  <c r="C50" i="106"/>
  <c r="C49" i="106"/>
  <c r="C45" i="106"/>
  <c r="C44" i="106"/>
  <c r="C40" i="106"/>
  <c r="C39" i="106"/>
  <c r="C23" i="106"/>
  <c r="C22" i="106"/>
  <c r="C21" i="106"/>
  <c r="C20" i="106"/>
  <c r="C19" i="106"/>
  <c r="C18" i="106"/>
  <c r="C14" i="106"/>
  <c r="C13" i="106"/>
  <c r="C12" i="106"/>
  <c r="C11" i="106"/>
  <c r="C10" i="106"/>
  <c r="C9" i="106"/>
  <c r="D1" i="107"/>
  <c r="D1" i="106" l="1"/>
  <c r="G8" i="104"/>
  <c r="G9" i="104"/>
  <c r="G10" i="104"/>
  <c r="G11" i="104"/>
  <c r="G12" i="104"/>
  <c r="G13" i="104"/>
  <c r="G14" i="104"/>
  <c r="G15" i="104"/>
  <c r="G16" i="104"/>
  <c r="G17" i="104"/>
  <c r="G18" i="104"/>
  <c r="G19" i="104"/>
  <c r="G20" i="104"/>
  <c r="G21" i="104"/>
  <c r="G22" i="104"/>
  <c r="G23" i="104"/>
  <c r="G24" i="104"/>
  <c r="G25" i="104"/>
  <c r="G26" i="104"/>
  <c r="G27" i="104"/>
  <c r="D1" i="105"/>
  <c r="G39" i="104"/>
  <c r="G38" i="104"/>
  <c r="G37" i="104"/>
  <c r="G36" i="104"/>
  <c r="G35" i="104"/>
  <c r="G34" i="104"/>
  <c r="G33" i="104"/>
  <c r="G32" i="104"/>
  <c r="G31" i="104"/>
  <c r="G30" i="104"/>
  <c r="G29" i="104"/>
  <c r="D1" i="104"/>
  <c r="M51" i="103"/>
  <c r="M52" i="103"/>
  <c r="M53" i="103"/>
  <c r="M54" i="103"/>
  <c r="M55" i="103"/>
  <c r="M56" i="103"/>
  <c r="M57" i="103"/>
  <c r="M58" i="103"/>
  <c r="M59" i="103"/>
  <c r="M60" i="103"/>
  <c r="M61" i="103"/>
  <c r="M62" i="103"/>
  <c r="M63" i="103"/>
  <c r="M64" i="103"/>
  <c r="K51" i="103"/>
  <c r="K52" i="103"/>
  <c r="K53" i="103"/>
  <c r="K54" i="103"/>
  <c r="K55" i="103"/>
  <c r="K56" i="103"/>
  <c r="K57" i="103"/>
  <c r="K58" i="103"/>
  <c r="K59" i="103"/>
  <c r="K60" i="103"/>
  <c r="K61" i="103"/>
  <c r="K62" i="103"/>
  <c r="K63" i="103"/>
  <c r="K64" i="103"/>
  <c r="I51" i="103"/>
  <c r="I52" i="103"/>
  <c r="I53" i="103"/>
  <c r="I54" i="103"/>
  <c r="I55" i="103"/>
  <c r="I56" i="103"/>
  <c r="I57" i="103"/>
  <c r="I58" i="103"/>
  <c r="I59" i="103"/>
  <c r="I60" i="103"/>
  <c r="I61" i="103"/>
  <c r="I62" i="103"/>
  <c r="I63" i="103"/>
  <c r="I64" i="103"/>
  <c r="K46" i="103"/>
  <c r="K45" i="103"/>
  <c r="K43" i="103"/>
  <c r="K39" i="103"/>
  <c r="K33" i="103"/>
  <c r="K32" i="103"/>
  <c r="K29" i="103"/>
  <c r="K28" i="103"/>
  <c r="K27" i="103"/>
  <c r="K26" i="103"/>
  <c r="K25" i="103"/>
  <c r="I46" i="103"/>
  <c r="I45" i="103"/>
  <c r="I39" i="103"/>
  <c r="I29" i="103"/>
  <c r="M29" i="103" s="1"/>
  <c r="I28" i="103"/>
  <c r="M28" i="103" s="1"/>
  <c r="I27" i="103"/>
  <c r="I26" i="103"/>
  <c r="I25" i="103"/>
  <c r="M18" i="103"/>
  <c r="M17" i="103"/>
  <c r="M15" i="103"/>
  <c r="K42" i="103"/>
  <c r="K41" i="103"/>
  <c r="K40" i="103"/>
  <c r="K35" i="103"/>
  <c r="K34" i="103"/>
  <c r="K23" i="103"/>
  <c r="K22" i="103"/>
  <c r="I43" i="103"/>
  <c r="I42" i="103"/>
  <c r="M42" i="103" s="1"/>
  <c r="I41" i="103"/>
  <c r="M41" i="103" s="1"/>
  <c r="I40" i="103"/>
  <c r="M40" i="103" s="1"/>
  <c r="I38" i="103"/>
  <c r="M38" i="103" s="1"/>
  <c r="K38" i="103"/>
  <c r="I37" i="103"/>
  <c r="K37" i="103"/>
  <c r="I36" i="103"/>
  <c r="K36" i="103"/>
  <c r="I35" i="103"/>
  <c r="M35" i="103" s="1"/>
  <c r="I34" i="103"/>
  <c r="I33" i="103"/>
  <c r="I32" i="103"/>
  <c r="I31" i="103"/>
  <c r="K31" i="103"/>
  <c r="I30" i="103"/>
  <c r="K30" i="103"/>
  <c r="I24" i="103"/>
  <c r="M24" i="103" s="1"/>
  <c r="K24" i="103"/>
  <c r="I23" i="103"/>
  <c r="M23" i="103" s="1"/>
  <c r="I22" i="103"/>
  <c r="M22" i="103" s="1"/>
  <c r="I21" i="103"/>
  <c r="M21" i="103" s="1"/>
  <c r="K21" i="103"/>
  <c r="I20" i="103"/>
  <c r="M20" i="103" s="1"/>
  <c r="K20" i="103"/>
  <c r="I19" i="103"/>
  <c r="M19" i="103" s="1"/>
  <c r="K19" i="103"/>
  <c r="I18" i="103"/>
  <c r="K18" i="103"/>
  <c r="I17" i="103"/>
  <c r="K17" i="103"/>
  <c r="I16" i="103"/>
  <c r="M16" i="103" s="1"/>
  <c r="K16" i="103"/>
  <c r="I15" i="103"/>
  <c r="K15" i="103"/>
  <c r="I14" i="103"/>
  <c r="M14" i="103" s="1"/>
  <c r="K14" i="103"/>
  <c r="I13" i="103"/>
  <c r="M13" i="103" s="1"/>
  <c r="K13" i="103"/>
  <c r="I12" i="103"/>
  <c r="M12" i="103" s="1"/>
  <c r="K12" i="103"/>
  <c r="I11" i="103"/>
  <c r="M11" i="103" s="1"/>
  <c r="K11" i="103"/>
  <c r="I10" i="103"/>
  <c r="M10" i="103" s="1"/>
  <c r="K10" i="103"/>
  <c r="I9" i="103"/>
  <c r="M9" i="103" s="1"/>
  <c r="K9" i="103"/>
  <c r="I8" i="103"/>
  <c r="M8" i="103" s="1"/>
  <c r="K8" i="103"/>
  <c r="I7" i="103"/>
  <c r="M7" i="103" s="1"/>
  <c r="K7" i="103"/>
  <c r="F1" i="103"/>
  <c r="M43" i="103" l="1"/>
  <c r="M30" i="103"/>
  <c r="M31" i="103"/>
  <c r="M39" i="103"/>
  <c r="M32" i="103"/>
  <c r="M33" i="103"/>
  <c r="M34" i="103"/>
  <c r="M36" i="103"/>
  <c r="M25" i="103"/>
  <c r="M45" i="103"/>
  <c r="M26" i="103"/>
  <c r="M46" i="103"/>
  <c r="M37" i="103"/>
  <c r="M27" i="103"/>
  <c r="K44" i="103"/>
  <c r="K47" i="103"/>
  <c r="K48" i="103"/>
  <c r="K49" i="103"/>
  <c r="K50" i="103"/>
  <c r="I49" i="103"/>
  <c r="M49" i="103" s="1"/>
  <c r="I50" i="103"/>
  <c r="M50" i="103" s="1"/>
  <c r="I44" i="103"/>
  <c r="M44" i="103" s="1"/>
  <c r="I47" i="103"/>
  <c r="M47" i="103" s="1"/>
  <c r="I48" i="103"/>
  <c r="M48" i="103" s="1"/>
  <c r="D1" i="102"/>
  <c r="G48" i="101" l="1"/>
  <c r="G12" i="101"/>
  <c r="G11" i="101"/>
  <c r="G9" i="101"/>
  <c r="G8" i="101"/>
  <c r="G7" i="101"/>
  <c r="D1" i="101"/>
  <c r="F37" i="85"/>
  <c r="F36" i="85"/>
  <c r="F35" i="85"/>
  <c r="F34" i="85"/>
  <c r="F33" i="85"/>
  <c r="F32" i="85"/>
  <c r="F31" i="85"/>
  <c r="F30" i="85"/>
  <c r="F29" i="85"/>
  <c r="F28" i="85"/>
  <c r="F27" i="85"/>
  <c r="F26" i="85"/>
  <c r="F25" i="85"/>
  <c r="F24" i="85"/>
  <c r="F23" i="85"/>
  <c r="F22" i="85"/>
  <c r="F21" i="85"/>
  <c r="F20" i="85"/>
  <c r="F19" i="85"/>
  <c r="F18" i="85"/>
  <c r="F17" i="85"/>
  <c r="F16" i="85"/>
  <c r="F15" i="85"/>
  <c r="F14" i="85"/>
  <c r="F13" i="85"/>
  <c r="F12" i="85"/>
  <c r="F11" i="85"/>
  <c r="F10" i="85"/>
  <c r="F9" i="85"/>
  <c r="F8" i="85"/>
  <c r="E37" i="85"/>
  <c r="E36" i="85"/>
  <c r="E35" i="85"/>
  <c r="E34" i="85"/>
  <c r="E33" i="85"/>
  <c r="E32" i="85"/>
  <c r="E31" i="85"/>
  <c r="E30" i="85"/>
  <c r="E29" i="85"/>
  <c r="E28" i="85"/>
  <c r="E27" i="85"/>
  <c r="E26" i="85"/>
  <c r="E25" i="85"/>
  <c r="E24" i="85"/>
  <c r="E23" i="85"/>
  <c r="E22" i="85"/>
  <c r="E21" i="85"/>
  <c r="E20" i="85"/>
  <c r="E19" i="85"/>
  <c r="E18" i="85"/>
  <c r="E17" i="85"/>
  <c r="E16" i="85"/>
  <c r="E15" i="85"/>
  <c r="E14" i="85"/>
  <c r="E13" i="85"/>
  <c r="E12" i="85"/>
  <c r="E11" i="85"/>
  <c r="E10" i="85"/>
  <c r="E9" i="85"/>
  <c r="E8" i="85"/>
  <c r="F7" i="85"/>
  <c r="F54" i="80"/>
  <c r="F53" i="80"/>
  <c r="F52" i="80"/>
  <c r="F51" i="80"/>
  <c r="F50" i="80"/>
  <c r="F49" i="80"/>
  <c r="F46" i="80"/>
  <c r="F45" i="80"/>
  <c r="F44" i="80"/>
  <c r="F43" i="80"/>
  <c r="F42" i="80"/>
  <c r="F41" i="80"/>
  <c r="F40" i="80"/>
  <c r="F39" i="80"/>
  <c r="F38" i="80"/>
  <c r="F37" i="80"/>
  <c r="F36" i="80"/>
  <c r="F35" i="80"/>
  <c r="F34" i="80"/>
  <c r="F33" i="80"/>
  <c r="F32" i="80"/>
  <c r="F31" i="80"/>
  <c r="F30" i="80"/>
  <c r="F29" i="80"/>
  <c r="F28" i="80"/>
  <c r="F27" i="80"/>
  <c r="F26" i="80"/>
  <c r="F25" i="80"/>
  <c r="F24" i="80"/>
  <c r="F23" i="80"/>
  <c r="F22" i="80"/>
  <c r="F21" i="80"/>
  <c r="F20" i="80"/>
  <c r="F19" i="80"/>
  <c r="F18" i="80"/>
  <c r="F17" i="80"/>
  <c r="F16" i="80"/>
  <c r="F15" i="80"/>
  <c r="F14" i="80"/>
  <c r="F13" i="80"/>
  <c r="F12" i="80"/>
  <c r="F11" i="80"/>
  <c r="F10" i="80"/>
  <c r="F9" i="80"/>
  <c r="F8" i="80"/>
  <c r="E54" i="80"/>
  <c r="E53" i="80"/>
  <c r="E52" i="80"/>
  <c r="E51" i="80"/>
  <c r="E50" i="80"/>
  <c r="E49" i="80"/>
  <c r="E46" i="80"/>
  <c r="E45" i="80"/>
  <c r="E44" i="80"/>
  <c r="E43" i="80"/>
  <c r="E42" i="80"/>
  <c r="E41" i="80"/>
  <c r="E40" i="80"/>
  <c r="E39" i="80"/>
  <c r="E38" i="80"/>
  <c r="E37" i="80"/>
  <c r="E36" i="80"/>
  <c r="E35" i="80"/>
  <c r="E34" i="80"/>
  <c r="E33" i="80"/>
  <c r="E32" i="80"/>
  <c r="E31" i="80"/>
  <c r="E30" i="80"/>
  <c r="E29" i="80"/>
  <c r="E28" i="80"/>
  <c r="E27" i="80"/>
  <c r="E26" i="80"/>
  <c r="E25" i="80"/>
  <c r="E24" i="80"/>
  <c r="E23" i="80"/>
  <c r="E22" i="80"/>
  <c r="E21" i="80"/>
  <c r="E20" i="80"/>
  <c r="E19" i="80"/>
  <c r="E18" i="80"/>
  <c r="E17" i="80"/>
  <c r="E16" i="80"/>
  <c r="E15" i="80"/>
  <c r="E14" i="80"/>
  <c r="E13" i="80"/>
  <c r="E12" i="80"/>
  <c r="E11" i="80"/>
  <c r="E10" i="80"/>
  <c r="E9" i="80"/>
  <c r="E8" i="80"/>
  <c r="F7" i="80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F7" i="25"/>
  <c r="F65" i="95"/>
  <c r="F64" i="95"/>
  <c r="F63" i="95"/>
  <c r="F62" i="95"/>
  <c r="F61" i="95"/>
  <c r="F60" i="95"/>
  <c r="F59" i="95"/>
  <c r="F58" i="95"/>
  <c r="F57" i="95"/>
  <c r="F56" i="95"/>
  <c r="F55" i="95"/>
  <c r="F54" i="95"/>
  <c r="F53" i="95"/>
  <c r="F52" i="95"/>
  <c r="F51" i="95"/>
  <c r="F50" i="95"/>
  <c r="F49" i="95"/>
  <c r="F48" i="95"/>
  <c r="F47" i="95"/>
  <c r="F46" i="95"/>
  <c r="F45" i="95"/>
  <c r="F44" i="95"/>
  <c r="F43" i="95"/>
  <c r="F42" i="95"/>
  <c r="F41" i="95"/>
  <c r="F40" i="95"/>
  <c r="F39" i="95"/>
  <c r="F38" i="95"/>
  <c r="F37" i="95"/>
  <c r="F36" i="95"/>
  <c r="F35" i="95"/>
  <c r="F34" i="95"/>
  <c r="F33" i="95"/>
  <c r="F32" i="95"/>
  <c r="F31" i="95"/>
  <c r="F30" i="95"/>
  <c r="F29" i="95"/>
  <c r="F28" i="95"/>
  <c r="F27" i="95"/>
  <c r="F26" i="95"/>
  <c r="F25" i="95"/>
  <c r="F22" i="95"/>
  <c r="F21" i="95"/>
  <c r="F18" i="95"/>
  <c r="F17" i="95"/>
  <c r="F14" i="95"/>
  <c r="F13" i="95"/>
  <c r="F10" i="95"/>
  <c r="F9" i="95"/>
  <c r="F8" i="95"/>
  <c r="E63" i="95"/>
  <c r="E65" i="95"/>
  <c r="E64" i="95"/>
  <c r="E62" i="95"/>
  <c r="E61" i="95"/>
  <c r="E60" i="95"/>
  <c r="E59" i="95"/>
  <c r="E58" i="95"/>
  <c r="E57" i="95"/>
  <c r="E56" i="95"/>
  <c r="E55" i="95"/>
  <c r="E54" i="95"/>
  <c r="E53" i="95"/>
  <c r="E52" i="95"/>
  <c r="E51" i="95"/>
  <c r="E50" i="95"/>
  <c r="E49" i="95"/>
  <c r="E48" i="95"/>
  <c r="E47" i="95"/>
  <c r="E46" i="95"/>
  <c r="E45" i="95"/>
  <c r="E44" i="95"/>
  <c r="E43" i="95"/>
  <c r="E42" i="95"/>
  <c r="E41" i="95"/>
  <c r="E40" i="95"/>
  <c r="E39" i="95"/>
  <c r="E38" i="95"/>
  <c r="E37" i="95"/>
  <c r="E36" i="95"/>
  <c r="E35" i="95"/>
  <c r="E34" i="95"/>
  <c r="E33" i="95"/>
  <c r="E32" i="95"/>
  <c r="E31" i="95"/>
  <c r="E30" i="95"/>
  <c r="E29" i="95"/>
  <c r="E28" i="95"/>
  <c r="E27" i="95"/>
  <c r="E26" i="95"/>
  <c r="E25" i="95"/>
  <c r="E24" i="95"/>
  <c r="E23" i="95"/>
  <c r="E22" i="95"/>
  <c r="E21" i="95"/>
  <c r="E20" i="95"/>
  <c r="E19" i="95"/>
  <c r="E18" i="95"/>
  <c r="E17" i="95"/>
  <c r="E16" i="95"/>
  <c r="E15" i="95"/>
  <c r="E14" i="95"/>
  <c r="E13" i="95"/>
  <c r="E12" i="95"/>
  <c r="E11" i="95"/>
  <c r="E10" i="95"/>
  <c r="E9" i="95"/>
  <c r="E8" i="95"/>
  <c r="F7" i="95"/>
  <c r="F55" i="92"/>
  <c r="F54" i="92"/>
  <c r="F53" i="92"/>
  <c r="F52" i="92"/>
  <c r="F51" i="92"/>
  <c r="F50" i="92"/>
  <c r="F49" i="92"/>
  <c r="F48" i="92"/>
  <c r="F47" i="92"/>
  <c r="F46" i="92"/>
  <c r="F45" i="92"/>
  <c r="F44" i="92"/>
  <c r="F43" i="92"/>
  <c r="F42" i="92"/>
  <c r="F41" i="92"/>
  <c r="F40" i="92"/>
  <c r="F39" i="92"/>
  <c r="F38" i="92"/>
  <c r="G38" i="92" s="1"/>
  <c r="F37" i="92"/>
  <c r="G37" i="92" s="1"/>
  <c r="F36" i="92"/>
  <c r="G36" i="92" s="1"/>
  <c r="F35" i="92"/>
  <c r="G35" i="92" s="1"/>
  <c r="F34" i="92"/>
  <c r="F33" i="92"/>
  <c r="F32" i="92"/>
  <c r="F31" i="92"/>
  <c r="F30" i="92"/>
  <c r="F29" i="92"/>
  <c r="G29" i="92" s="1"/>
  <c r="F28" i="92"/>
  <c r="G28" i="92" s="1"/>
  <c r="F27" i="92"/>
  <c r="G27" i="92" s="1"/>
  <c r="F26" i="92"/>
  <c r="G26" i="92" s="1"/>
  <c r="F25" i="92"/>
  <c r="G25" i="92" s="1"/>
  <c r="F24" i="92"/>
  <c r="G24" i="92" s="1"/>
  <c r="F23" i="92"/>
  <c r="F22" i="92"/>
  <c r="F19" i="92"/>
  <c r="F18" i="92"/>
  <c r="F15" i="92"/>
  <c r="F14" i="92"/>
  <c r="F13" i="92"/>
  <c r="E55" i="92"/>
  <c r="E54" i="92"/>
  <c r="E53" i="92"/>
  <c r="E52" i="92"/>
  <c r="E51" i="92"/>
  <c r="E50" i="92"/>
  <c r="E49" i="92"/>
  <c r="E48" i="92"/>
  <c r="E47" i="92"/>
  <c r="E46" i="92"/>
  <c r="E45" i="92"/>
  <c r="E44" i="92"/>
  <c r="E43" i="92"/>
  <c r="E42" i="92"/>
  <c r="E41" i="92"/>
  <c r="E40" i="92"/>
  <c r="E39" i="92"/>
  <c r="E38" i="92"/>
  <c r="E37" i="92"/>
  <c r="E36" i="92"/>
  <c r="E35" i="92"/>
  <c r="E34" i="92"/>
  <c r="E33" i="92"/>
  <c r="E32" i="92"/>
  <c r="E31" i="92"/>
  <c r="E30" i="92"/>
  <c r="E29" i="92"/>
  <c r="E28" i="92"/>
  <c r="E27" i="92"/>
  <c r="E26" i="92"/>
  <c r="E25" i="92"/>
  <c r="E24" i="92"/>
  <c r="E23" i="92"/>
  <c r="E22" i="92"/>
  <c r="E21" i="92"/>
  <c r="E20" i="92"/>
  <c r="E19" i="92"/>
  <c r="E18" i="92"/>
  <c r="E17" i="92"/>
  <c r="E16" i="92"/>
  <c r="E15" i="92"/>
  <c r="E14" i="92"/>
  <c r="E13" i="92"/>
  <c r="E12" i="92"/>
  <c r="E11" i="92"/>
  <c r="E10" i="92"/>
  <c r="E9" i="92"/>
  <c r="E8" i="92"/>
  <c r="F54" i="82"/>
  <c r="F53" i="82"/>
  <c r="F52" i="82"/>
  <c r="F51" i="82"/>
  <c r="F50" i="82"/>
  <c r="F49" i="82"/>
  <c r="F48" i="82"/>
  <c r="F47" i="82"/>
  <c r="F46" i="82"/>
  <c r="F45" i="82"/>
  <c r="F44" i="82"/>
  <c r="F43" i="82"/>
  <c r="F42" i="82"/>
  <c r="F41" i="82"/>
  <c r="F40" i="82"/>
  <c r="F39" i="82"/>
  <c r="F38" i="82"/>
  <c r="F37" i="82"/>
  <c r="F36" i="82"/>
  <c r="F35" i="82"/>
  <c r="F34" i="82"/>
  <c r="F33" i="82"/>
  <c r="F32" i="82"/>
  <c r="F31" i="82"/>
  <c r="F30" i="82"/>
  <c r="F29" i="82"/>
  <c r="F28" i="82"/>
  <c r="F27" i="82"/>
  <c r="F26" i="82"/>
  <c r="F25" i="82"/>
  <c r="F22" i="82"/>
  <c r="F21" i="82"/>
  <c r="F18" i="82"/>
  <c r="F17" i="82"/>
  <c r="F14" i="82"/>
  <c r="F13" i="82"/>
  <c r="F10" i="82"/>
  <c r="F9" i="82"/>
  <c r="F8" i="82"/>
  <c r="E54" i="82"/>
  <c r="E53" i="82"/>
  <c r="E52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8" i="82"/>
  <c r="F7" i="82"/>
  <c r="E7" i="82"/>
  <c r="F66" i="81"/>
  <c r="F65" i="81"/>
  <c r="F64" i="81"/>
  <c r="F63" i="81"/>
  <c r="F62" i="81"/>
  <c r="F61" i="81"/>
  <c r="F60" i="81"/>
  <c r="F59" i="81"/>
  <c r="F58" i="81"/>
  <c r="F57" i="81"/>
  <c r="F56" i="81"/>
  <c r="F55" i="81"/>
  <c r="F54" i="81"/>
  <c r="F53" i="81"/>
  <c r="F52" i="81"/>
  <c r="F51" i="81"/>
  <c r="F50" i="81"/>
  <c r="F49" i="81"/>
  <c r="F48" i="81"/>
  <c r="F47" i="81"/>
  <c r="F46" i="81"/>
  <c r="F45" i="81"/>
  <c r="F44" i="81"/>
  <c r="F43" i="81"/>
  <c r="F42" i="81"/>
  <c r="F41" i="81"/>
  <c r="F40" i="81"/>
  <c r="F39" i="81"/>
  <c r="F38" i="81"/>
  <c r="F37" i="81"/>
  <c r="F36" i="81"/>
  <c r="F35" i="81"/>
  <c r="F34" i="81"/>
  <c r="F33" i="81"/>
  <c r="F32" i="81"/>
  <c r="F31" i="81"/>
  <c r="F30" i="81"/>
  <c r="F29" i="81"/>
  <c r="F28" i="81"/>
  <c r="F27" i="81"/>
  <c r="F26" i="81"/>
  <c r="F25" i="81"/>
  <c r="F22" i="81"/>
  <c r="F21" i="81"/>
  <c r="F18" i="81"/>
  <c r="F17" i="81"/>
  <c r="F14" i="81"/>
  <c r="F13" i="81"/>
  <c r="F10" i="81"/>
  <c r="F9" i="81"/>
  <c r="F8" i="81"/>
  <c r="E66" i="81"/>
  <c r="E65" i="81"/>
  <c r="E64" i="81"/>
  <c r="E63" i="81"/>
  <c r="E62" i="81"/>
  <c r="E61" i="81"/>
  <c r="E60" i="81"/>
  <c r="E59" i="81"/>
  <c r="E58" i="81"/>
  <c r="E57" i="81"/>
  <c r="E56" i="81"/>
  <c r="E55" i="81"/>
  <c r="E54" i="81"/>
  <c r="E53" i="81"/>
  <c r="E52" i="81"/>
  <c r="E51" i="81"/>
  <c r="E50" i="81"/>
  <c r="E49" i="81"/>
  <c r="E48" i="81"/>
  <c r="E47" i="81"/>
  <c r="E46" i="81"/>
  <c r="E45" i="81"/>
  <c r="E44" i="81"/>
  <c r="E43" i="81"/>
  <c r="E42" i="81"/>
  <c r="E41" i="81"/>
  <c r="E40" i="81"/>
  <c r="E39" i="81"/>
  <c r="E38" i="81"/>
  <c r="E37" i="81"/>
  <c r="E36" i="81"/>
  <c r="E35" i="81"/>
  <c r="E34" i="81"/>
  <c r="E33" i="81"/>
  <c r="E32" i="81"/>
  <c r="E31" i="81"/>
  <c r="E30" i="81"/>
  <c r="E29" i="81"/>
  <c r="E28" i="81"/>
  <c r="E27" i="81"/>
  <c r="E26" i="81"/>
  <c r="E25" i="81"/>
  <c r="E24" i="81"/>
  <c r="E23" i="81"/>
  <c r="E22" i="81"/>
  <c r="E21" i="81"/>
  <c r="E20" i="81"/>
  <c r="E19" i="81"/>
  <c r="E18" i="81"/>
  <c r="E17" i="81"/>
  <c r="E16" i="81"/>
  <c r="E15" i="81"/>
  <c r="E14" i="81"/>
  <c r="E13" i="81"/>
  <c r="E12" i="81"/>
  <c r="E11" i="81"/>
  <c r="E10" i="81"/>
  <c r="E9" i="81"/>
  <c r="E8" i="81"/>
  <c r="F7" i="81"/>
  <c r="E7" i="81"/>
  <c r="F40" i="76"/>
  <c r="F39" i="76"/>
  <c r="F38" i="76"/>
  <c r="F37" i="76"/>
  <c r="F36" i="76"/>
  <c r="F35" i="76"/>
  <c r="F34" i="76"/>
  <c r="F33" i="76"/>
  <c r="F32" i="76"/>
  <c r="F31" i="76"/>
  <c r="F30" i="76"/>
  <c r="F29" i="76"/>
  <c r="F28" i="76"/>
  <c r="F27" i="76"/>
  <c r="F26" i="76"/>
  <c r="F25" i="76"/>
  <c r="F24" i="76"/>
  <c r="F23" i="76"/>
  <c r="F22" i="76"/>
  <c r="F21" i="76"/>
  <c r="F20" i="76"/>
  <c r="F19" i="76"/>
  <c r="F18" i="76"/>
  <c r="F17" i="76"/>
  <c r="F16" i="76"/>
  <c r="F13" i="76"/>
  <c r="F12" i="76"/>
  <c r="F9" i="76"/>
  <c r="F8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E10" i="76"/>
  <c r="E9" i="76"/>
  <c r="E8" i="76"/>
  <c r="E7" i="76"/>
  <c r="F38" i="67"/>
  <c r="F37" i="67"/>
  <c r="G37" i="67" s="1"/>
  <c r="F36" i="67"/>
  <c r="G36" i="67" s="1"/>
  <c r="F35" i="67"/>
  <c r="F34" i="67"/>
  <c r="F33" i="67"/>
  <c r="F32" i="67"/>
  <c r="F31" i="67"/>
  <c r="F30" i="67"/>
  <c r="F29" i="67"/>
  <c r="F28" i="67"/>
  <c r="F27" i="67"/>
  <c r="F26" i="67"/>
  <c r="F25" i="67"/>
  <c r="F24" i="67"/>
  <c r="G24" i="67" s="1"/>
  <c r="F23" i="67"/>
  <c r="G23" i="67" s="1"/>
  <c r="F22" i="67"/>
  <c r="G22" i="67" s="1"/>
  <c r="F21" i="67"/>
  <c r="F20" i="67"/>
  <c r="F19" i="67"/>
  <c r="F17" i="67"/>
  <c r="F16" i="67"/>
  <c r="G16" i="67" s="1"/>
  <c r="F15" i="67"/>
  <c r="G15" i="67" s="1"/>
  <c r="F14" i="67"/>
  <c r="G14" i="67" s="1"/>
  <c r="F13" i="67"/>
  <c r="G13" i="67" s="1"/>
  <c r="F12" i="67"/>
  <c r="G12" i="67" s="1"/>
  <c r="F11" i="67"/>
  <c r="F10" i="67"/>
  <c r="G10" i="67" s="1"/>
  <c r="F9" i="67"/>
  <c r="F8" i="67"/>
  <c r="G8" i="67" s="1"/>
  <c r="G7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F11" i="45"/>
  <c r="F7" i="45"/>
  <c r="E14" i="45"/>
  <c r="E13" i="45"/>
  <c r="E12" i="45"/>
  <c r="E11" i="45"/>
  <c r="E10" i="45"/>
  <c r="E9" i="45"/>
  <c r="E8" i="45"/>
  <c r="E7" i="45"/>
  <c r="F22" i="94"/>
  <c r="F21" i="94"/>
  <c r="F20" i="94"/>
  <c r="F19" i="94"/>
  <c r="F18" i="94"/>
  <c r="F17" i="94"/>
  <c r="F16" i="94"/>
  <c r="F15" i="94"/>
  <c r="F14" i="94"/>
  <c r="F13" i="94"/>
  <c r="F12" i="94"/>
  <c r="F11" i="94"/>
  <c r="F10" i="94"/>
  <c r="F9" i="94"/>
  <c r="F8" i="94"/>
  <c r="E22" i="94"/>
  <c r="E21" i="94"/>
  <c r="E20" i="94"/>
  <c r="E19" i="94"/>
  <c r="E18" i="94"/>
  <c r="E17" i="94"/>
  <c r="E16" i="94"/>
  <c r="E15" i="94"/>
  <c r="E14" i="94"/>
  <c r="E13" i="94"/>
  <c r="E12" i="94"/>
  <c r="E11" i="94"/>
  <c r="E10" i="94"/>
  <c r="E9" i="94"/>
  <c r="E8" i="94"/>
  <c r="F7" i="94"/>
  <c r="E7" i="94"/>
  <c r="F48" i="93"/>
  <c r="F47" i="93"/>
  <c r="F46" i="93"/>
  <c r="F45" i="93"/>
  <c r="F44" i="93"/>
  <c r="F43" i="93"/>
  <c r="F42" i="93"/>
  <c r="F41" i="93"/>
  <c r="F40" i="93"/>
  <c r="F39" i="93"/>
  <c r="F38" i="93"/>
  <c r="F37" i="93"/>
  <c r="F36" i="93"/>
  <c r="F35" i="93"/>
  <c r="F34" i="93"/>
  <c r="F33" i="93"/>
  <c r="F32" i="93"/>
  <c r="F31" i="93"/>
  <c r="F30" i="93"/>
  <c r="F29" i="93"/>
  <c r="F28" i="93"/>
  <c r="F27" i="93"/>
  <c r="F26" i="93"/>
  <c r="F25" i="93"/>
  <c r="F24" i="93"/>
  <c r="F23" i="93"/>
  <c r="F22" i="93"/>
  <c r="F21" i="93"/>
  <c r="F20" i="93"/>
  <c r="F19" i="93"/>
  <c r="F18" i="93"/>
  <c r="F17" i="93"/>
  <c r="F16" i="93"/>
  <c r="F15" i="93"/>
  <c r="F14" i="93"/>
  <c r="F13" i="93"/>
  <c r="F12" i="93"/>
  <c r="F11" i="93"/>
  <c r="F10" i="93"/>
  <c r="F9" i="93"/>
  <c r="F8" i="93"/>
  <c r="E46" i="93"/>
  <c r="E45" i="93"/>
  <c r="E44" i="93"/>
  <c r="E43" i="93"/>
  <c r="E42" i="93"/>
  <c r="E41" i="93"/>
  <c r="E40" i="93"/>
  <c r="E39" i="93"/>
  <c r="E38" i="93"/>
  <c r="E37" i="93"/>
  <c r="E36" i="93"/>
  <c r="E35" i="93"/>
  <c r="E34" i="93"/>
  <c r="E33" i="93"/>
  <c r="E32" i="93"/>
  <c r="E31" i="93"/>
  <c r="E30" i="93"/>
  <c r="E29" i="93"/>
  <c r="E28" i="93"/>
  <c r="E27" i="93"/>
  <c r="E26" i="93"/>
  <c r="E25" i="93"/>
  <c r="E24" i="93"/>
  <c r="E23" i="93"/>
  <c r="E22" i="93"/>
  <c r="E21" i="93"/>
  <c r="E20" i="93"/>
  <c r="E19" i="93"/>
  <c r="E18" i="93"/>
  <c r="E17" i="93"/>
  <c r="E16" i="93"/>
  <c r="E15" i="93"/>
  <c r="E14" i="93"/>
  <c r="E13" i="93"/>
  <c r="E12" i="93"/>
  <c r="E11" i="93"/>
  <c r="E10" i="93"/>
  <c r="E9" i="93"/>
  <c r="E8" i="93"/>
  <c r="F7" i="93"/>
  <c r="E7" i="93"/>
  <c r="F43" i="90"/>
  <c r="F42" i="90"/>
  <c r="F41" i="90"/>
  <c r="F40" i="90"/>
  <c r="F39" i="90"/>
  <c r="F38" i="90"/>
  <c r="F37" i="90"/>
  <c r="F36" i="90"/>
  <c r="F35" i="90"/>
  <c r="F34" i="90"/>
  <c r="F33" i="90"/>
  <c r="F32" i="90"/>
  <c r="F31" i="90"/>
  <c r="F30" i="90"/>
  <c r="F29" i="90"/>
  <c r="F28" i="90"/>
  <c r="F27" i="90"/>
  <c r="F26" i="90"/>
  <c r="F25" i="90"/>
  <c r="F24" i="90"/>
  <c r="F23" i="90"/>
  <c r="F22" i="90"/>
  <c r="F21" i="90"/>
  <c r="F20" i="90"/>
  <c r="F19" i="90"/>
  <c r="F18" i="90"/>
  <c r="F17" i="90"/>
  <c r="F16" i="90"/>
  <c r="F15" i="90"/>
  <c r="F14" i="90"/>
  <c r="F13" i="90"/>
  <c r="F12" i="90"/>
  <c r="F11" i="90"/>
  <c r="F10" i="90"/>
  <c r="F9" i="90"/>
  <c r="F8" i="90"/>
  <c r="E40" i="90"/>
  <c r="E39" i="90"/>
  <c r="E38" i="90"/>
  <c r="E37" i="90"/>
  <c r="E36" i="90"/>
  <c r="E35" i="90"/>
  <c r="E34" i="90"/>
  <c r="E33" i="90"/>
  <c r="E32" i="90"/>
  <c r="E31" i="90"/>
  <c r="E30" i="90"/>
  <c r="E29" i="90"/>
  <c r="E28" i="90"/>
  <c r="E27" i="90"/>
  <c r="E26" i="90"/>
  <c r="E25" i="90"/>
  <c r="E24" i="90"/>
  <c r="E23" i="90"/>
  <c r="E22" i="90"/>
  <c r="E21" i="90"/>
  <c r="E20" i="90"/>
  <c r="E19" i="90"/>
  <c r="E18" i="90"/>
  <c r="E17" i="90"/>
  <c r="E16" i="90"/>
  <c r="E15" i="90"/>
  <c r="E14" i="90"/>
  <c r="E13" i="90"/>
  <c r="E12" i="90"/>
  <c r="E11" i="90"/>
  <c r="E10" i="90"/>
  <c r="E9" i="90"/>
  <c r="E8" i="90"/>
  <c r="F7" i="90"/>
  <c r="E7" i="90"/>
  <c r="F42" i="89"/>
  <c r="F41" i="89"/>
  <c r="F40" i="89"/>
  <c r="F39" i="89"/>
  <c r="F38" i="89"/>
  <c r="F37" i="89"/>
  <c r="F36" i="89"/>
  <c r="F35" i="89"/>
  <c r="F34" i="89"/>
  <c r="F33" i="89"/>
  <c r="F32" i="89"/>
  <c r="F31" i="89"/>
  <c r="F30" i="89"/>
  <c r="F29" i="89"/>
  <c r="F28" i="89"/>
  <c r="F27" i="89"/>
  <c r="F26" i="89"/>
  <c r="F25" i="89"/>
  <c r="F24" i="89"/>
  <c r="F23" i="89"/>
  <c r="F22" i="89"/>
  <c r="F21" i="89"/>
  <c r="F20" i="89"/>
  <c r="F19" i="89"/>
  <c r="F18" i="89"/>
  <c r="F17" i="89"/>
  <c r="F16" i="89"/>
  <c r="F15" i="89"/>
  <c r="F14" i="89"/>
  <c r="F13" i="89"/>
  <c r="F12" i="89"/>
  <c r="F11" i="89"/>
  <c r="F10" i="89"/>
  <c r="F9" i="89"/>
  <c r="F8" i="89"/>
  <c r="E40" i="89"/>
  <c r="E39" i="89"/>
  <c r="E38" i="89"/>
  <c r="E37" i="89"/>
  <c r="E36" i="89"/>
  <c r="E35" i="89"/>
  <c r="E34" i="89"/>
  <c r="E33" i="89"/>
  <c r="E32" i="89"/>
  <c r="E31" i="89"/>
  <c r="E30" i="89"/>
  <c r="E29" i="89"/>
  <c r="E28" i="89"/>
  <c r="E27" i="89"/>
  <c r="E26" i="89"/>
  <c r="E25" i="89"/>
  <c r="E24" i="89"/>
  <c r="E23" i="89"/>
  <c r="E22" i="89"/>
  <c r="E21" i="89"/>
  <c r="E20" i="89"/>
  <c r="E19" i="89"/>
  <c r="E18" i="89"/>
  <c r="E17" i="89"/>
  <c r="E16" i="89"/>
  <c r="E15" i="89"/>
  <c r="E14" i="89"/>
  <c r="E13" i="89"/>
  <c r="E12" i="89"/>
  <c r="E11" i="89"/>
  <c r="E10" i="89"/>
  <c r="E9" i="89"/>
  <c r="E8" i="89"/>
  <c r="F7" i="89"/>
  <c r="E7" i="89"/>
  <c r="F47" i="86"/>
  <c r="F46" i="86"/>
  <c r="F45" i="86"/>
  <c r="F44" i="86"/>
  <c r="F43" i="86"/>
  <c r="F42" i="86"/>
  <c r="F41" i="86"/>
  <c r="F40" i="86"/>
  <c r="F39" i="86"/>
  <c r="F38" i="86"/>
  <c r="F37" i="86"/>
  <c r="F36" i="86"/>
  <c r="F35" i="86"/>
  <c r="F34" i="86"/>
  <c r="F33" i="86"/>
  <c r="F32" i="86"/>
  <c r="F31" i="86"/>
  <c r="F30" i="86"/>
  <c r="F29" i="86"/>
  <c r="F28" i="86"/>
  <c r="F27" i="86"/>
  <c r="F26" i="86"/>
  <c r="F25" i="86"/>
  <c r="F24" i="86"/>
  <c r="F23" i="86"/>
  <c r="F22" i="86"/>
  <c r="F21" i="86"/>
  <c r="F20" i="86"/>
  <c r="F19" i="86"/>
  <c r="F18" i="86"/>
  <c r="F17" i="86"/>
  <c r="F16" i="86"/>
  <c r="F15" i="86"/>
  <c r="F14" i="86"/>
  <c r="F13" i="86"/>
  <c r="F12" i="86"/>
  <c r="F11" i="86"/>
  <c r="F10" i="86"/>
  <c r="F9" i="86"/>
  <c r="F8" i="86"/>
  <c r="E47" i="86"/>
  <c r="E46" i="86"/>
  <c r="E45" i="86"/>
  <c r="E44" i="86"/>
  <c r="E43" i="86"/>
  <c r="E42" i="86"/>
  <c r="E41" i="86"/>
  <c r="E40" i="86"/>
  <c r="E39" i="86"/>
  <c r="E38" i="86"/>
  <c r="E37" i="86"/>
  <c r="E36" i="86"/>
  <c r="E35" i="86"/>
  <c r="E34" i="86"/>
  <c r="E33" i="86"/>
  <c r="E32" i="86"/>
  <c r="E31" i="86"/>
  <c r="E30" i="86"/>
  <c r="E29" i="86"/>
  <c r="E28" i="86"/>
  <c r="E27" i="86"/>
  <c r="E26" i="86"/>
  <c r="E25" i="86"/>
  <c r="E24" i="86"/>
  <c r="E23" i="86"/>
  <c r="E22" i="86"/>
  <c r="E21" i="86"/>
  <c r="E20" i="86"/>
  <c r="E19" i="86"/>
  <c r="E18" i="86"/>
  <c r="E17" i="86"/>
  <c r="E16" i="86"/>
  <c r="E15" i="86"/>
  <c r="E14" i="86"/>
  <c r="E13" i="86"/>
  <c r="E12" i="86"/>
  <c r="E11" i="86"/>
  <c r="E10" i="86"/>
  <c r="E9" i="86"/>
  <c r="E8" i="86"/>
  <c r="F7" i="86"/>
  <c r="G7" i="86" s="1"/>
  <c r="E7" i="86"/>
  <c r="F40" i="84"/>
  <c r="F39" i="84"/>
  <c r="F38" i="84"/>
  <c r="F37" i="84"/>
  <c r="F36" i="84"/>
  <c r="F35" i="84"/>
  <c r="F34" i="84"/>
  <c r="F33" i="84"/>
  <c r="F32" i="84"/>
  <c r="F31" i="84"/>
  <c r="F30" i="84"/>
  <c r="F29" i="84"/>
  <c r="F28" i="84"/>
  <c r="F27" i="84"/>
  <c r="F26" i="84"/>
  <c r="F25" i="84"/>
  <c r="F24" i="84"/>
  <c r="F23" i="84"/>
  <c r="F22" i="84"/>
  <c r="F21" i="84"/>
  <c r="F20" i="84"/>
  <c r="F19" i="84"/>
  <c r="F18" i="84"/>
  <c r="F17" i="84"/>
  <c r="F16" i="84"/>
  <c r="F15" i="84"/>
  <c r="F14" i="84"/>
  <c r="F13" i="84"/>
  <c r="F12" i="84"/>
  <c r="F11" i="84"/>
  <c r="F10" i="84"/>
  <c r="F9" i="84"/>
  <c r="F8" i="84"/>
  <c r="E40" i="84"/>
  <c r="E39" i="84"/>
  <c r="E38" i="84"/>
  <c r="E37" i="84"/>
  <c r="E36" i="84"/>
  <c r="E35" i="84"/>
  <c r="E34" i="84"/>
  <c r="E33" i="84"/>
  <c r="E32" i="84"/>
  <c r="E31" i="84"/>
  <c r="E30" i="84"/>
  <c r="E29" i="84"/>
  <c r="E28" i="84"/>
  <c r="E27" i="84"/>
  <c r="E26" i="84"/>
  <c r="E25" i="84"/>
  <c r="E24" i="84"/>
  <c r="E23" i="84"/>
  <c r="E22" i="84"/>
  <c r="E21" i="84"/>
  <c r="E20" i="84"/>
  <c r="E19" i="84"/>
  <c r="E18" i="84"/>
  <c r="E17" i="84"/>
  <c r="E16" i="84"/>
  <c r="E15" i="84"/>
  <c r="E14" i="84"/>
  <c r="E13" i="84"/>
  <c r="E12" i="84"/>
  <c r="E11" i="84"/>
  <c r="E10" i="84"/>
  <c r="E9" i="84"/>
  <c r="E8" i="84"/>
  <c r="F7" i="84"/>
  <c r="E7" i="84"/>
  <c r="F50" i="83"/>
  <c r="F49" i="83"/>
  <c r="F48" i="83"/>
  <c r="F47" i="83"/>
  <c r="F46" i="83"/>
  <c r="F45" i="83"/>
  <c r="F44" i="83"/>
  <c r="F43" i="83"/>
  <c r="F42" i="83"/>
  <c r="F41" i="83"/>
  <c r="F40" i="83"/>
  <c r="F39" i="83"/>
  <c r="F38" i="83"/>
  <c r="F37" i="83"/>
  <c r="F36" i="83"/>
  <c r="F35" i="83"/>
  <c r="F34" i="83"/>
  <c r="F33" i="83"/>
  <c r="F32" i="83"/>
  <c r="F31" i="83"/>
  <c r="F30" i="83"/>
  <c r="F29" i="83"/>
  <c r="F28" i="83"/>
  <c r="F27" i="83"/>
  <c r="F26" i="83"/>
  <c r="F25" i="83"/>
  <c r="F24" i="83"/>
  <c r="F23" i="83"/>
  <c r="F22" i="83"/>
  <c r="F21" i="83"/>
  <c r="F20" i="83"/>
  <c r="F19" i="83"/>
  <c r="F18" i="83"/>
  <c r="F17" i="83"/>
  <c r="F16" i="83"/>
  <c r="F15" i="83"/>
  <c r="F14" i="83"/>
  <c r="F13" i="83"/>
  <c r="F12" i="83"/>
  <c r="F11" i="83"/>
  <c r="F10" i="83"/>
  <c r="F9" i="83"/>
  <c r="F8" i="83"/>
  <c r="E47" i="83"/>
  <c r="E46" i="83"/>
  <c r="E45" i="83"/>
  <c r="E44" i="83"/>
  <c r="E43" i="83"/>
  <c r="E42" i="83"/>
  <c r="E41" i="83"/>
  <c r="E40" i="83"/>
  <c r="E39" i="83"/>
  <c r="E38" i="83"/>
  <c r="E37" i="83"/>
  <c r="E36" i="83"/>
  <c r="E35" i="83"/>
  <c r="E34" i="83"/>
  <c r="E33" i="83"/>
  <c r="E32" i="83"/>
  <c r="E31" i="83"/>
  <c r="E30" i="83"/>
  <c r="E29" i="83"/>
  <c r="E28" i="83"/>
  <c r="E27" i="83"/>
  <c r="E26" i="83"/>
  <c r="E25" i="83"/>
  <c r="E24" i="83"/>
  <c r="E23" i="83"/>
  <c r="E22" i="83"/>
  <c r="E21" i="83"/>
  <c r="E20" i="83"/>
  <c r="E19" i="83"/>
  <c r="E18" i="83"/>
  <c r="E17" i="83"/>
  <c r="E16" i="83"/>
  <c r="E15" i="83"/>
  <c r="E14" i="83"/>
  <c r="E13" i="83"/>
  <c r="E12" i="83"/>
  <c r="E11" i="83"/>
  <c r="E10" i="83"/>
  <c r="E9" i="83"/>
  <c r="E8" i="83"/>
  <c r="F7" i="83"/>
  <c r="E7" i="83"/>
  <c r="F35" i="75"/>
  <c r="F34" i="75"/>
  <c r="F33" i="75"/>
  <c r="F32" i="75"/>
  <c r="F30" i="75"/>
  <c r="F29" i="75"/>
  <c r="F28" i="75"/>
  <c r="F27" i="75"/>
  <c r="F26" i="75"/>
  <c r="F25" i="75"/>
  <c r="F24" i="75"/>
  <c r="F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E32" i="75"/>
  <c r="E30" i="75"/>
  <c r="E29" i="75"/>
  <c r="E28" i="75"/>
  <c r="E27" i="75"/>
  <c r="E26" i="75"/>
  <c r="E25" i="75"/>
  <c r="E24" i="75"/>
  <c r="E23" i="75"/>
  <c r="E22" i="75"/>
  <c r="E21" i="75"/>
  <c r="E20" i="75"/>
  <c r="E19" i="75"/>
  <c r="E18" i="75"/>
  <c r="E17" i="75"/>
  <c r="E16" i="75"/>
  <c r="E15" i="75"/>
  <c r="E14" i="75"/>
  <c r="E13" i="75"/>
  <c r="E12" i="75"/>
  <c r="E11" i="75"/>
  <c r="E10" i="75"/>
  <c r="E9" i="75"/>
  <c r="E8" i="75"/>
  <c r="F7" i="75"/>
  <c r="E7" i="75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F7" i="7"/>
  <c r="E7" i="7"/>
  <c r="F37" i="99"/>
  <c r="F36" i="99"/>
  <c r="F35" i="99"/>
  <c r="F34" i="99"/>
  <c r="F33" i="99"/>
  <c r="F32" i="99"/>
  <c r="F31" i="99"/>
  <c r="F30" i="99"/>
  <c r="F29" i="99"/>
  <c r="F28" i="99"/>
  <c r="F27" i="99"/>
  <c r="F26" i="99"/>
  <c r="F25" i="99"/>
  <c r="F24" i="99"/>
  <c r="F23" i="99"/>
  <c r="F22" i="99"/>
  <c r="F21" i="99"/>
  <c r="F20" i="99"/>
  <c r="F19" i="99"/>
  <c r="F18" i="99"/>
  <c r="F17" i="99"/>
  <c r="F16" i="99"/>
  <c r="F15" i="99"/>
  <c r="F14" i="99"/>
  <c r="F13" i="99"/>
  <c r="F12" i="99"/>
  <c r="F11" i="99"/>
  <c r="F10" i="99"/>
  <c r="F9" i="99"/>
  <c r="F8" i="99"/>
  <c r="E37" i="99"/>
  <c r="E36" i="99"/>
  <c r="E35" i="99"/>
  <c r="E34" i="99"/>
  <c r="E33" i="99"/>
  <c r="E32" i="99"/>
  <c r="E31" i="99"/>
  <c r="E30" i="99"/>
  <c r="E29" i="99"/>
  <c r="E28" i="99"/>
  <c r="E27" i="99"/>
  <c r="E26" i="99"/>
  <c r="E25" i="99"/>
  <c r="E24" i="99"/>
  <c r="E23" i="99"/>
  <c r="E22" i="99"/>
  <c r="E21" i="99"/>
  <c r="E20" i="99"/>
  <c r="E19" i="99"/>
  <c r="E18" i="99"/>
  <c r="E17" i="99"/>
  <c r="E16" i="99"/>
  <c r="E15" i="99"/>
  <c r="E14" i="99"/>
  <c r="E13" i="99"/>
  <c r="E12" i="99"/>
  <c r="E11" i="99"/>
  <c r="E10" i="99"/>
  <c r="E9" i="99"/>
  <c r="E8" i="99"/>
  <c r="F7" i="99"/>
  <c r="E7" i="99"/>
  <c r="F36" i="98"/>
  <c r="F35" i="98"/>
  <c r="F34" i="98"/>
  <c r="F33" i="98"/>
  <c r="F32" i="98"/>
  <c r="F31" i="98"/>
  <c r="F30" i="98"/>
  <c r="F29" i="98"/>
  <c r="F28" i="98"/>
  <c r="F27" i="98"/>
  <c r="F26" i="98"/>
  <c r="F25" i="98"/>
  <c r="F24" i="98"/>
  <c r="F23" i="98"/>
  <c r="F22" i="98"/>
  <c r="F21" i="98"/>
  <c r="F20" i="98"/>
  <c r="F19" i="98"/>
  <c r="F18" i="98"/>
  <c r="F17" i="98"/>
  <c r="F16" i="98"/>
  <c r="F15" i="98"/>
  <c r="F14" i="98"/>
  <c r="F13" i="98"/>
  <c r="F12" i="98"/>
  <c r="F11" i="98"/>
  <c r="F10" i="98"/>
  <c r="F9" i="98"/>
  <c r="F8" i="98"/>
  <c r="E35" i="98"/>
  <c r="E34" i="98"/>
  <c r="E33" i="98"/>
  <c r="E32" i="98"/>
  <c r="E31" i="98"/>
  <c r="E30" i="98"/>
  <c r="E29" i="98"/>
  <c r="E36" i="98"/>
  <c r="E28" i="98"/>
  <c r="E27" i="98"/>
  <c r="E26" i="98"/>
  <c r="E25" i="98"/>
  <c r="E24" i="98"/>
  <c r="E23" i="98"/>
  <c r="E22" i="98"/>
  <c r="E21" i="98"/>
  <c r="E20" i="98"/>
  <c r="E19" i="98"/>
  <c r="E18" i="98"/>
  <c r="E17" i="98"/>
  <c r="E16" i="98"/>
  <c r="E15" i="98"/>
  <c r="E14" i="98"/>
  <c r="E13" i="98"/>
  <c r="E12" i="98"/>
  <c r="E11" i="98"/>
  <c r="E10" i="98"/>
  <c r="E9" i="98"/>
  <c r="E8" i="98"/>
  <c r="F7" i="98"/>
  <c r="E7" i="98"/>
  <c r="F36" i="97"/>
  <c r="F35" i="97"/>
  <c r="F34" i="97"/>
  <c r="F33" i="97"/>
  <c r="F32" i="97"/>
  <c r="F31" i="97"/>
  <c r="F30" i="97"/>
  <c r="F29" i="97"/>
  <c r="F28" i="97"/>
  <c r="F27" i="97"/>
  <c r="F26" i="97"/>
  <c r="F25" i="97"/>
  <c r="F24" i="97"/>
  <c r="F23" i="97"/>
  <c r="F22" i="97"/>
  <c r="F21" i="97"/>
  <c r="F20" i="97"/>
  <c r="F19" i="97"/>
  <c r="F18" i="97"/>
  <c r="F17" i="97"/>
  <c r="F16" i="97"/>
  <c r="F15" i="97"/>
  <c r="F14" i="97"/>
  <c r="F13" i="97"/>
  <c r="F12" i="97"/>
  <c r="F11" i="97"/>
  <c r="F10" i="97"/>
  <c r="F9" i="97"/>
  <c r="F8" i="97"/>
  <c r="E36" i="97"/>
  <c r="E35" i="97"/>
  <c r="E34" i="97"/>
  <c r="E33" i="97"/>
  <c r="E32" i="97"/>
  <c r="E31" i="97"/>
  <c r="E30" i="97"/>
  <c r="E29" i="97"/>
  <c r="E28" i="97"/>
  <c r="E27" i="97"/>
  <c r="E26" i="97"/>
  <c r="E25" i="97"/>
  <c r="E24" i="97"/>
  <c r="E23" i="97"/>
  <c r="E22" i="97"/>
  <c r="E21" i="97"/>
  <c r="E20" i="97"/>
  <c r="E19" i="97"/>
  <c r="E18" i="97"/>
  <c r="E17" i="97"/>
  <c r="E16" i="97"/>
  <c r="E15" i="97"/>
  <c r="E14" i="97"/>
  <c r="E13" i="97"/>
  <c r="E12" i="97"/>
  <c r="E11" i="97"/>
  <c r="E10" i="97"/>
  <c r="E9" i="97"/>
  <c r="E8" i="97"/>
  <c r="F7" i="97"/>
  <c r="E7" i="97"/>
  <c r="F37" i="96"/>
  <c r="F36" i="96"/>
  <c r="F35" i="96"/>
  <c r="F34" i="96"/>
  <c r="F33" i="96"/>
  <c r="F32" i="96"/>
  <c r="F31" i="96"/>
  <c r="F30" i="96"/>
  <c r="F29" i="96"/>
  <c r="F28" i="96"/>
  <c r="F27" i="96"/>
  <c r="F26" i="96"/>
  <c r="F25" i="96"/>
  <c r="F24" i="96"/>
  <c r="F23" i="96"/>
  <c r="F22" i="96"/>
  <c r="F21" i="96"/>
  <c r="F20" i="96"/>
  <c r="F19" i="96"/>
  <c r="F18" i="96"/>
  <c r="F17" i="96"/>
  <c r="F16" i="96"/>
  <c r="F15" i="96"/>
  <c r="F14" i="96"/>
  <c r="F13" i="96"/>
  <c r="F12" i="96"/>
  <c r="F11" i="96"/>
  <c r="F10" i="96"/>
  <c r="F9" i="96"/>
  <c r="F8" i="96"/>
  <c r="E36" i="96"/>
  <c r="E35" i="96"/>
  <c r="E34" i="96"/>
  <c r="E33" i="96"/>
  <c r="E32" i="96"/>
  <c r="E31" i="96"/>
  <c r="E30" i="96"/>
  <c r="E29" i="96"/>
  <c r="E28" i="96"/>
  <c r="E27" i="96"/>
  <c r="E26" i="96"/>
  <c r="E25" i="96"/>
  <c r="E24" i="96"/>
  <c r="E23" i="96"/>
  <c r="E22" i="96"/>
  <c r="E21" i="96"/>
  <c r="E20" i="96"/>
  <c r="E19" i="96"/>
  <c r="E18" i="96"/>
  <c r="E17" i="96"/>
  <c r="E16" i="96"/>
  <c r="E15" i="96"/>
  <c r="E14" i="96"/>
  <c r="E13" i="96"/>
  <c r="E12" i="96"/>
  <c r="E11" i="96"/>
  <c r="E10" i="96"/>
  <c r="E9" i="96"/>
  <c r="E8" i="96"/>
  <c r="F7" i="96"/>
  <c r="E7" i="96"/>
  <c r="F21" i="88"/>
  <c r="F20" i="88"/>
  <c r="F19" i="88"/>
  <c r="F18" i="88"/>
  <c r="F17" i="88"/>
  <c r="F16" i="88"/>
  <c r="F15" i="88"/>
  <c r="F13" i="88"/>
  <c r="G13" i="88" s="1"/>
  <c r="F12" i="88"/>
  <c r="F11" i="88"/>
  <c r="F10" i="88"/>
  <c r="F9" i="88"/>
  <c r="F8" i="88"/>
  <c r="E21" i="88"/>
  <c r="E20" i="88"/>
  <c r="E19" i="88"/>
  <c r="E18" i="88"/>
  <c r="E17" i="88"/>
  <c r="E16" i="88"/>
  <c r="E15" i="88"/>
  <c r="E13" i="88"/>
  <c r="E12" i="88"/>
  <c r="E11" i="88"/>
  <c r="E10" i="88"/>
  <c r="E9" i="88"/>
  <c r="E8" i="88"/>
  <c r="F7" i="88"/>
  <c r="E7" i="88"/>
  <c r="F21" i="87"/>
  <c r="F20" i="87"/>
  <c r="F19" i="87"/>
  <c r="F18" i="87"/>
  <c r="F17" i="87"/>
  <c r="F16" i="87"/>
  <c r="F15" i="87"/>
  <c r="F14" i="87"/>
  <c r="F13" i="87"/>
  <c r="F12" i="87"/>
  <c r="F11" i="87"/>
  <c r="F10" i="87"/>
  <c r="F9" i="87"/>
  <c r="F8" i="87"/>
  <c r="E21" i="87"/>
  <c r="E20" i="87"/>
  <c r="E19" i="87"/>
  <c r="E18" i="87"/>
  <c r="E17" i="87"/>
  <c r="E16" i="87"/>
  <c r="E15" i="87"/>
  <c r="E14" i="87"/>
  <c r="E13" i="87"/>
  <c r="E12" i="87"/>
  <c r="E11" i="87"/>
  <c r="E10" i="87"/>
  <c r="E9" i="87"/>
  <c r="E8" i="87"/>
  <c r="F7" i="87"/>
  <c r="E7" i="87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7" i="85" l="1"/>
  <c r="E7" i="80"/>
  <c r="E7" i="25"/>
  <c r="E7" i="95"/>
  <c r="E7" i="92"/>
  <c r="F7" i="76"/>
  <c r="G22" i="92"/>
  <c r="G51" i="92"/>
  <c r="G52" i="92"/>
  <c r="G13" i="99"/>
  <c r="G14" i="99"/>
  <c r="G15" i="99"/>
  <c r="G16" i="99"/>
  <c r="G17" i="99"/>
  <c r="G18" i="99"/>
  <c r="G19" i="99"/>
  <c r="G20" i="99"/>
  <c r="G21" i="99"/>
  <c r="G22" i="99"/>
  <c r="G23" i="99"/>
  <c r="G24" i="99"/>
  <c r="G25" i="99"/>
  <c r="G26" i="99"/>
  <c r="G27" i="99"/>
  <c r="G28" i="99"/>
  <c r="G29" i="99"/>
  <c r="G30" i="99"/>
  <c r="G31" i="99"/>
  <c r="G32" i="99"/>
  <c r="G33" i="99"/>
  <c r="G34" i="99"/>
  <c r="G35" i="99"/>
  <c r="G36" i="99"/>
  <c r="G13" i="98"/>
  <c r="G14" i="98"/>
  <c r="G15" i="98"/>
  <c r="G16" i="98"/>
  <c r="G17" i="98"/>
  <c r="G18" i="98"/>
  <c r="G19" i="98"/>
  <c r="G20" i="98"/>
  <c r="G21" i="98"/>
  <c r="G22" i="98"/>
  <c r="G23" i="98"/>
  <c r="G24" i="98"/>
  <c r="G25" i="98"/>
  <c r="G26" i="98"/>
  <c r="G27" i="98"/>
  <c r="G28" i="98"/>
  <c r="G29" i="98"/>
  <c r="G30" i="98"/>
  <c r="G31" i="98"/>
  <c r="G32" i="98"/>
  <c r="G33" i="98"/>
  <c r="G34" i="98"/>
  <c r="G35" i="98"/>
  <c r="G30" i="97"/>
  <c r="G31" i="97"/>
  <c r="G32" i="97"/>
  <c r="G33" i="97"/>
  <c r="G34" i="97"/>
  <c r="G35" i="97"/>
  <c r="G36" i="97"/>
  <c r="G13" i="97"/>
  <c r="G14" i="97"/>
  <c r="G15" i="97"/>
  <c r="G16" i="97"/>
  <c r="G17" i="97"/>
  <c r="G18" i="97"/>
  <c r="G19" i="97"/>
  <c r="G20" i="97"/>
  <c r="G21" i="97"/>
  <c r="G22" i="97"/>
  <c r="G23" i="97"/>
  <c r="G24" i="97"/>
  <c r="G25" i="97"/>
  <c r="G26" i="97"/>
  <c r="G27" i="97"/>
  <c r="G28" i="97"/>
  <c r="G29" i="97"/>
  <c r="G13" i="96"/>
  <c r="G14" i="96"/>
  <c r="G15" i="96"/>
  <c r="G16" i="96"/>
  <c r="G17" i="96"/>
  <c r="G18" i="96"/>
  <c r="G19" i="96"/>
  <c r="G20" i="96"/>
  <c r="G21" i="96"/>
  <c r="G22" i="96"/>
  <c r="G23" i="96"/>
  <c r="G24" i="96"/>
  <c r="G26" i="96"/>
  <c r="G27" i="96"/>
  <c r="G28" i="96"/>
  <c r="G29" i="96"/>
  <c r="G30" i="96"/>
  <c r="G31" i="96"/>
  <c r="G32" i="96"/>
  <c r="G33" i="96"/>
  <c r="G34" i="96"/>
  <c r="G35" i="96"/>
  <c r="G36" i="96"/>
  <c r="G64" i="81" l="1"/>
  <c r="G66" i="81" l="1"/>
  <c r="G65" i="81"/>
  <c r="G63" i="81"/>
  <c r="G62" i="81"/>
  <c r="G61" i="81"/>
  <c r="G60" i="81"/>
  <c r="G59" i="81"/>
  <c r="G58" i="81"/>
  <c r="G57" i="81"/>
  <c r="G56" i="81"/>
  <c r="G55" i="81"/>
  <c r="G54" i="81"/>
  <c r="G53" i="81"/>
  <c r="G52" i="81"/>
  <c r="G51" i="81"/>
  <c r="G50" i="81"/>
  <c r="G49" i="81"/>
  <c r="G48" i="81"/>
  <c r="G47" i="81"/>
  <c r="G46" i="81"/>
  <c r="G45" i="81"/>
  <c r="G44" i="81"/>
  <c r="G43" i="81"/>
  <c r="G42" i="81"/>
  <c r="G41" i="81"/>
  <c r="G40" i="81"/>
  <c r="G39" i="81"/>
  <c r="G38" i="81"/>
  <c r="G37" i="81"/>
  <c r="G36" i="81"/>
  <c r="G35" i="81"/>
  <c r="G34" i="81"/>
  <c r="G33" i="81"/>
  <c r="G32" i="81"/>
  <c r="G31" i="81"/>
  <c r="G30" i="81"/>
  <c r="G29" i="81"/>
  <c r="G28" i="81"/>
  <c r="G27" i="81"/>
  <c r="G26" i="81"/>
  <c r="G25" i="81"/>
  <c r="G37" i="99" l="1"/>
  <c r="G12" i="99"/>
  <c r="G11" i="99"/>
  <c r="G10" i="99"/>
  <c r="G9" i="99"/>
  <c r="G8" i="99"/>
  <c r="G7" i="99"/>
  <c r="D1" i="99"/>
  <c r="G36" i="98"/>
  <c r="G12" i="98"/>
  <c r="G11" i="98"/>
  <c r="G10" i="98"/>
  <c r="G9" i="98"/>
  <c r="G8" i="98"/>
  <c r="G7" i="98"/>
  <c r="D1" i="98"/>
  <c r="G25" i="96"/>
  <c r="G37" i="96"/>
  <c r="G12" i="97"/>
  <c r="G11" i="97"/>
  <c r="G10" i="97"/>
  <c r="G9" i="97"/>
  <c r="G8" i="97"/>
  <c r="G7" i="97"/>
  <c r="D1" i="97"/>
  <c r="G12" i="96"/>
  <c r="G11" i="96"/>
  <c r="G10" i="96"/>
  <c r="G9" i="96"/>
  <c r="G8" i="96"/>
  <c r="G7" i="96"/>
  <c r="D1" i="96"/>
  <c r="G47" i="82" l="1"/>
  <c r="G48" i="82"/>
  <c r="G52" i="82"/>
  <c r="G34" i="82"/>
  <c r="G35" i="82"/>
  <c r="G29" i="82"/>
  <c r="G30" i="82"/>
  <c r="G41" i="90" l="1"/>
  <c r="G42" i="90"/>
  <c r="G40" i="90"/>
  <c r="G57" i="95" l="1"/>
  <c r="G58" i="95"/>
  <c r="G27" i="95"/>
  <c r="G28" i="95"/>
  <c r="G29" i="95"/>
  <c r="G30" i="95"/>
  <c r="G31" i="95"/>
  <c r="G32" i="95"/>
  <c r="G33" i="95"/>
  <c r="G34" i="95"/>
  <c r="G35" i="95"/>
  <c r="G36" i="95"/>
  <c r="G37" i="95"/>
  <c r="G38" i="95"/>
  <c r="G39" i="95"/>
  <c r="G40" i="95"/>
  <c r="G41" i="95"/>
  <c r="G42" i="95"/>
  <c r="G43" i="95"/>
  <c r="G44" i="95"/>
  <c r="G45" i="95"/>
  <c r="G46" i="95"/>
  <c r="G65" i="95" l="1"/>
  <c r="G64" i="95"/>
  <c r="G63" i="95"/>
  <c r="G62" i="95"/>
  <c r="G61" i="95"/>
  <c r="G60" i="95"/>
  <c r="G59" i="95"/>
  <c r="G56" i="95"/>
  <c r="G55" i="95"/>
  <c r="G54" i="95"/>
  <c r="G53" i="95"/>
  <c r="G52" i="95"/>
  <c r="G51" i="95"/>
  <c r="G50" i="95"/>
  <c r="G49" i="95"/>
  <c r="G48" i="95"/>
  <c r="G47" i="95"/>
  <c r="G26" i="95"/>
  <c r="G25" i="95"/>
  <c r="G22" i="95"/>
  <c r="G21" i="95"/>
  <c r="G18" i="95"/>
  <c r="G17" i="95"/>
  <c r="G14" i="95"/>
  <c r="G13" i="95"/>
  <c r="G10" i="95"/>
  <c r="G9" i="95"/>
  <c r="G8" i="95"/>
  <c r="G7" i="95"/>
  <c r="D1" i="95"/>
  <c r="G13" i="92"/>
  <c r="G14" i="92"/>
  <c r="G15" i="92"/>
  <c r="G18" i="92"/>
  <c r="G19" i="92"/>
  <c r="G24" i="94"/>
  <c r="G22" i="94"/>
  <c r="G21" i="94"/>
  <c r="G20" i="94"/>
  <c r="G19" i="94"/>
  <c r="G18" i="94"/>
  <c r="G17" i="94"/>
  <c r="G16" i="94"/>
  <c r="G15" i="94"/>
  <c r="G14" i="94"/>
  <c r="G13" i="94"/>
  <c r="G12" i="94"/>
  <c r="G11" i="94"/>
  <c r="G10" i="94"/>
  <c r="G9" i="94"/>
  <c r="G8" i="94"/>
  <c r="G7" i="94"/>
  <c r="D1" i="94"/>
  <c r="G39" i="84" l="1"/>
  <c r="G33" i="93"/>
  <c r="G34" i="93"/>
  <c r="G28" i="90"/>
  <c r="G29" i="90"/>
  <c r="G27" i="89"/>
  <c r="G28" i="89"/>
  <c r="G12" i="86"/>
  <c r="G13" i="86"/>
  <c r="G14" i="86"/>
  <c r="G15" i="86"/>
  <c r="G16" i="86"/>
  <c r="G17" i="86"/>
  <c r="G18" i="86"/>
  <c r="G19" i="86"/>
  <c r="G23" i="86"/>
  <c r="G32" i="86"/>
  <c r="G33" i="86"/>
  <c r="G26" i="86"/>
  <c r="G27" i="86"/>
  <c r="G28" i="86"/>
  <c r="G45" i="86"/>
  <c r="G46" i="86"/>
  <c r="G29" i="84"/>
  <c r="G30" i="84"/>
  <c r="G23" i="84"/>
  <c r="G24" i="84"/>
  <c r="G25" i="84"/>
  <c r="G26" i="84"/>
  <c r="G27" i="84"/>
  <c r="G28" i="84"/>
  <c r="G20" i="84"/>
  <c r="G12" i="84"/>
  <c r="G13" i="84"/>
  <c r="G14" i="84"/>
  <c r="G15" i="84"/>
  <c r="G16" i="84"/>
  <c r="G17" i="84"/>
  <c r="G17" i="93"/>
  <c r="G18" i="93"/>
  <c r="G19" i="93"/>
  <c r="G20" i="93"/>
  <c r="G21" i="93"/>
  <c r="G22" i="93"/>
  <c r="G23" i="93"/>
  <c r="G24" i="93"/>
  <c r="G25" i="93"/>
  <c r="G26" i="93"/>
  <c r="G27" i="93"/>
  <c r="G28" i="93"/>
  <c r="G29" i="93"/>
  <c r="G30" i="93"/>
  <c r="G31" i="93"/>
  <c r="G32" i="93"/>
  <c r="G35" i="93"/>
  <c r="G36" i="93"/>
  <c r="G37" i="93"/>
  <c r="G38" i="93"/>
  <c r="G39" i="93"/>
  <c r="G40" i="93"/>
  <c r="G41" i="93"/>
  <c r="G42" i="93"/>
  <c r="G43" i="93"/>
  <c r="G44" i="93"/>
  <c r="G45" i="93"/>
  <c r="G46" i="93"/>
  <c r="G48" i="93" l="1"/>
  <c r="G47" i="93"/>
  <c r="G16" i="93"/>
  <c r="G15" i="93"/>
  <c r="G14" i="93"/>
  <c r="G13" i="93"/>
  <c r="G12" i="93"/>
  <c r="G11" i="93"/>
  <c r="G10" i="93"/>
  <c r="G9" i="93"/>
  <c r="G8" i="93"/>
  <c r="G7" i="93"/>
  <c r="D1" i="93"/>
  <c r="G22" i="89"/>
  <c r="G23" i="89"/>
  <c r="G24" i="89"/>
  <c r="G55" i="92"/>
  <c r="G54" i="92"/>
  <c r="G53" i="92"/>
  <c r="G50" i="92"/>
  <c r="G49" i="92"/>
  <c r="G48" i="92"/>
  <c r="G47" i="92"/>
  <c r="G46" i="92"/>
  <c r="G45" i="92"/>
  <c r="G44" i="92"/>
  <c r="G43" i="92"/>
  <c r="G42" i="92"/>
  <c r="G41" i="92"/>
  <c r="G40" i="92"/>
  <c r="G39" i="92"/>
  <c r="G34" i="92"/>
  <c r="G33" i="92"/>
  <c r="G32" i="92"/>
  <c r="G31" i="92"/>
  <c r="G30" i="92"/>
  <c r="G23" i="92"/>
  <c r="G11" i="92"/>
  <c r="G10" i="92"/>
  <c r="G8" i="92"/>
  <c r="G7" i="92"/>
  <c r="D1" i="92"/>
  <c r="G43" i="90"/>
  <c r="G39" i="90"/>
  <c r="G38" i="90"/>
  <c r="G37" i="90"/>
  <c r="G36" i="90"/>
  <c r="G35" i="90"/>
  <c r="G34" i="90"/>
  <c r="G33" i="90"/>
  <c r="G32" i="90"/>
  <c r="G31" i="90"/>
  <c r="G30" i="90"/>
  <c r="G27" i="90"/>
  <c r="G26" i="90"/>
  <c r="G25" i="90"/>
  <c r="G24" i="90"/>
  <c r="G23" i="90"/>
  <c r="G22" i="90"/>
  <c r="G21" i="90"/>
  <c r="G20" i="90"/>
  <c r="G19" i="90"/>
  <c r="G18" i="90"/>
  <c r="G17" i="90"/>
  <c r="G16" i="90"/>
  <c r="G15" i="90"/>
  <c r="G14" i="90"/>
  <c r="G13" i="90"/>
  <c r="G12" i="90"/>
  <c r="G11" i="90"/>
  <c r="G10" i="90"/>
  <c r="G9" i="90"/>
  <c r="G8" i="90"/>
  <c r="G7" i="90"/>
  <c r="D1" i="90"/>
  <c r="G42" i="89"/>
  <c r="G41" i="89"/>
  <c r="G40" i="89"/>
  <c r="G39" i="89"/>
  <c r="G38" i="89"/>
  <c r="G37" i="89"/>
  <c r="G36" i="89"/>
  <c r="G35" i="89"/>
  <c r="G34" i="89"/>
  <c r="G33" i="89"/>
  <c r="G32" i="89"/>
  <c r="G31" i="89"/>
  <c r="G30" i="89"/>
  <c r="G29" i="89"/>
  <c r="G26" i="89"/>
  <c r="G25" i="89"/>
  <c r="G21" i="89"/>
  <c r="G20" i="89"/>
  <c r="G19" i="89"/>
  <c r="G18" i="89"/>
  <c r="G17" i="89"/>
  <c r="G16" i="89"/>
  <c r="G15" i="89"/>
  <c r="G14" i="89"/>
  <c r="G13" i="89"/>
  <c r="G12" i="89"/>
  <c r="G11" i="89"/>
  <c r="G10" i="89"/>
  <c r="G9" i="89"/>
  <c r="G8" i="89"/>
  <c r="G7" i="89"/>
  <c r="D1" i="89"/>
  <c r="G21" i="88" l="1"/>
  <c r="G20" i="88"/>
  <c r="G19" i="88"/>
  <c r="G18" i="88"/>
  <c r="G17" i="88"/>
  <c r="G16" i="88"/>
  <c r="G15" i="88"/>
  <c r="G12" i="88"/>
  <c r="G11" i="88"/>
  <c r="G10" i="88"/>
  <c r="G9" i="88"/>
  <c r="G8" i="88"/>
  <c r="G7" i="88"/>
  <c r="D1" i="88"/>
  <c r="G33" i="67" l="1"/>
  <c r="G35" i="76" l="1"/>
  <c r="G8" i="87" l="1"/>
  <c r="G9" i="87"/>
  <c r="G10" i="87"/>
  <c r="G11" i="87"/>
  <c r="G12" i="87"/>
  <c r="G13" i="87"/>
  <c r="G14" i="87"/>
  <c r="G15" i="87"/>
  <c r="G16" i="87"/>
  <c r="G17" i="87"/>
  <c r="G18" i="87"/>
  <c r="G19" i="87"/>
  <c r="G20" i="87"/>
  <c r="G21" i="87"/>
  <c r="G9" i="86"/>
  <c r="G10" i="86"/>
  <c r="G11" i="86"/>
  <c r="G20" i="86"/>
  <c r="G21" i="86"/>
  <c r="G22" i="86"/>
  <c r="G24" i="86"/>
  <c r="G25" i="86"/>
  <c r="G29" i="86"/>
  <c r="G30" i="86"/>
  <c r="G31" i="86"/>
  <c r="G34" i="86"/>
  <c r="G35" i="86"/>
  <c r="G36" i="86"/>
  <c r="G37" i="86"/>
  <c r="G38" i="86"/>
  <c r="G39" i="86"/>
  <c r="G40" i="86"/>
  <c r="G41" i="86"/>
  <c r="G42" i="86"/>
  <c r="G43" i="86"/>
  <c r="G35" i="85"/>
  <c r="G36" i="85"/>
  <c r="G23" i="85"/>
  <c r="G24" i="85"/>
  <c r="G25" i="85"/>
  <c r="G26" i="85"/>
  <c r="G8" i="85"/>
  <c r="G9" i="85"/>
  <c r="G10" i="85"/>
  <c r="G20" i="76" l="1"/>
  <c r="G12" i="85"/>
  <c r="G13" i="85"/>
  <c r="G14" i="85"/>
  <c r="G15" i="85"/>
  <c r="G16" i="85"/>
  <c r="G17" i="85"/>
  <c r="G27" i="85"/>
  <c r="G28" i="85"/>
  <c r="G29" i="85"/>
  <c r="G30" i="85"/>
  <c r="G31" i="85"/>
  <c r="G20" i="85"/>
  <c r="G21" i="85"/>
  <c r="G22" i="85"/>
  <c r="G7" i="87" l="1"/>
  <c r="D1" i="87"/>
  <c r="G47" i="86"/>
  <c r="G44" i="86"/>
  <c r="G8" i="86"/>
  <c r="D1" i="86"/>
  <c r="G37" i="85"/>
  <c r="G34" i="85"/>
  <c r="G33" i="85"/>
  <c r="G32" i="85"/>
  <c r="G19" i="85"/>
  <c r="G18" i="85"/>
  <c r="G11" i="85"/>
  <c r="G7" i="85"/>
  <c r="D1" i="85"/>
  <c r="F56" i="7" l="1"/>
  <c r="E56" i="7"/>
  <c r="F55" i="7"/>
  <c r="G55" i="7" s="1"/>
  <c r="E55" i="7"/>
  <c r="F54" i="7"/>
  <c r="E54" i="7"/>
  <c r="F53" i="7"/>
  <c r="E53" i="7"/>
  <c r="F52" i="7"/>
  <c r="E52" i="7"/>
  <c r="F51" i="7"/>
  <c r="E51" i="7"/>
  <c r="F50" i="7"/>
  <c r="E50" i="7"/>
  <c r="F49" i="7"/>
  <c r="E49" i="7"/>
  <c r="F48" i="7"/>
  <c r="E48" i="7"/>
  <c r="G14" i="7"/>
  <c r="G40" i="84" l="1"/>
  <c r="G38" i="84"/>
  <c r="G37" i="84"/>
  <c r="G36" i="84"/>
  <c r="G35" i="84"/>
  <c r="G34" i="84"/>
  <c r="G33" i="84"/>
  <c r="G32" i="84"/>
  <c r="G31" i="84"/>
  <c r="G22" i="84"/>
  <c r="G21" i="84"/>
  <c r="G19" i="84"/>
  <c r="G18" i="84"/>
  <c r="G11" i="84"/>
  <c r="G10" i="84"/>
  <c r="G9" i="84"/>
  <c r="G8" i="84"/>
  <c r="G7" i="84"/>
  <c r="D1" i="84"/>
  <c r="G50" i="83"/>
  <c r="G49" i="83"/>
  <c r="G48" i="83"/>
  <c r="G47" i="83"/>
  <c r="G46" i="83"/>
  <c r="G45" i="83"/>
  <c r="G44" i="83"/>
  <c r="G43" i="83"/>
  <c r="G42" i="83"/>
  <c r="G41" i="83"/>
  <c r="G40" i="83"/>
  <c r="G39" i="83"/>
  <c r="G38" i="83"/>
  <c r="G37" i="83"/>
  <c r="G36" i="83"/>
  <c r="G35" i="83"/>
  <c r="G34" i="83"/>
  <c r="G33" i="83"/>
  <c r="G32" i="83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  <c r="G11" i="83"/>
  <c r="G10" i="83"/>
  <c r="G9" i="83"/>
  <c r="G8" i="83"/>
  <c r="G7" i="83"/>
  <c r="D1" i="83"/>
  <c r="G22" i="80"/>
  <c r="G54" i="82"/>
  <c r="G53" i="82"/>
  <c r="G51" i="82"/>
  <c r="G50" i="82"/>
  <c r="G49" i="82"/>
  <c r="G46" i="82"/>
  <c r="G45" i="82"/>
  <c r="G44" i="82"/>
  <c r="G43" i="82"/>
  <c r="G42" i="82"/>
  <c r="G41" i="82"/>
  <c r="G40" i="82"/>
  <c r="G39" i="82"/>
  <c r="G38" i="82"/>
  <c r="G37" i="82"/>
  <c r="G36" i="82"/>
  <c r="G33" i="82"/>
  <c r="G32" i="82"/>
  <c r="G31" i="82"/>
  <c r="G28" i="82"/>
  <c r="G27" i="82"/>
  <c r="G26" i="82"/>
  <c r="G25" i="82"/>
  <c r="G22" i="82"/>
  <c r="G21" i="82"/>
  <c r="G18" i="82"/>
  <c r="G17" i="82"/>
  <c r="G14" i="82"/>
  <c r="G13" i="82"/>
  <c r="G10" i="82"/>
  <c r="G9" i="82"/>
  <c r="G8" i="82"/>
  <c r="G7" i="82"/>
  <c r="D1" i="82"/>
  <c r="G21" i="80" l="1"/>
  <c r="G8" i="81"/>
  <c r="G9" i="81"/>
  <c r="G10" i="81"/>
  <c r="G13" i="81"/>
  <c r="G14" i="81"/>
  <c r="G17" i="81"/>
  <c r="G18" i="81"/>
  <c r="G21" i="81"/>
  <c r="G22" i="81"/>
  <c r="G7" i="81" l="1"/>
  <c r="D1" i="81"/>
  <c r="G39" i="80" l="1"/>
  <c r="G12" i="80"/>
  <c r="G13" i="80"/>
  <c r="G14" i="80"/>
  <c r="G15" i="80"/>
  <c r="G16" i="80"/>
  <c r="G17" i="80"/>
  <c r="G18" i="80"/>
  <c r="G19" i="80"/>
  <c r="G20" i="80"/>
  <c r="G23" i="80"/>
  <c r="G24" i="80"/>
  <c r="G25" i="80"/>
  <c r="G26" i="80"/>
  <c r="G27" i="80"/>
  <c r="G28" i="80"/>
  <c r="G29" i="80"/>
  <c r="G30" i="80"/>
  <c r="G31" i="80"/>
  <c r="G32" i="80"/>
  <c r="G33" i="80"/>
  <c r="G34" i="80"/>
  <c r="G35" i="80"/>
  <c r="G36" i="80"/>
  <c r="G37" i="80"/>
  <c r="G38" i="80"/>
  <c r="G40" i="80"/>
  <c r="G41" i="80"/>
  <c r="G42" i="80"/>
  <c r="G43" i="80"/>
  <c r="G44" i="80"/>
  <c r="G45" i="80"/>
  <c r="G46" i="80"/>
  <c r="G47" i="80"/>
  <c r="G49" i="80"/>
  <c r="G50" i="80"/>
  <c r="G51" i="80"/>
  <c r="G52" i="80"/>
  <c r="G53" i="80"/>
  <c r="G54" i="80"/>
  <c r="G11" i="80"/>
  <c r="G10" i="80"/>
  <c r="G9" i="80"/>
  <c r="G8" i="80"/>
  <c r="G7" i="80"/>
  <c r="D1" i="80"/>
  <c r="G26" i="67" l="1"/>
  <c r="G27" i="67"/>
  <c r="G28" i="67"/>
  <c r="G29" i="67"/>
  <c r="G27" i="76" l="1"/>
  <c r="G7" i="25" l="1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F53" i="11" l="1"/>
  <c r="E53" i="11"/>
  <c r="E52" i="11"/>
  <c r="F52" i="11"/>
  <c r="F51" i="11"/>
  <c r="E51" i="11"/>
  <c r="F50" i="11"/>
  <c r="E50" i="11"/>
  <c r="F48" i="11"/>
  <c r="E48" i="11"/>
  <c r="F47" i="11"/>
  <c r="E47" i="11"/>
  <c r="G38" i="7" l="1"/>
  <c r="G8" i="76" l="1"/>
  <c r="G9" i="76"/>
  <c r="G12" i="76"/>
  <c r="G13" i="76"/>
  <c r="G16" i="76"/>
  <c r="G17" i="76"/>
  <c r="G18" i="76"/>
  <c r="G19" i="76"/>
  <c r="G21" i="76"/>
  <c r="G22" i="76"/>
  <c r="G23" i="76"/>
  <c r="G24" i="76"/>
  <c r="G25" i="76"/>
  <c r="G26" i="76"/>
  <c r="G28" i="76"/>
  <c r="G29" i="76"/>
  <c r="G30" i="76"/>
  <c r="G31" i="76"/>
  <c r="G32" i="76"/>
  <c r="G33" i="76"/>
  <c r="G34" i="76"/>
  <c r="G36" i="76"/>
  <c r="G37" i="76"/>
  <c r="G38" i="76"/>
  <c r="G39" i="76"/>
  <c r="G40" i="76"/>
  <c r="G7" i="76"/>
  <c r="D1" i="76"/>
  <c r="G9" i="75" l="1"/>
  <c r="G10" i="75"/>
  <c r="G11" i="75"/>
  <c r="G12" i="75"/>
  <c r="G13" i="75"/>
  <c r="G14" i="75"/>
  <c r="G15" i="75"/>
  <c r="G16" i="75"/>
  <c r="G17" i="75"/>
  <c r="G18" i="75"/>
  <c r="G19" i="75"/>
  <c r="G20" i="75"/>
  <c r="G21" i="75"/>
  <c r="G22" i="75"/>
  <c r="G23" i="75"/>
  <c r="G24" i="75"/>
  <c r="G25" i="75"/>
  <c r="G26" i="75"/>
  <c r="G27" i="75"/>
  <c r="G28" i="75"/>
  <c r="G29" i="75"/>
  <c r="G30" i="75"/>
  <c r="G31" i="75"/>
  <c r="G32" i="75"/>
  <c r="G33" i="75"/>
  <c r="G34" i="75"/>
  <c r="G35" i="75"/>
  <c r="G8" i="75"/>
  <c r="F43" i="75"/>
  <c r="G43" i="75" s="1"/>
  <c r="E43" i="75"/>
  <c r="F42" i="75"/>
  <c r="G42" i="75" s="1"/>
  <c r="E42" i="75"/>
  <c r="F41" i="75"/>
  <c r="G41" i="75" s="1"/>
  <c r="E41" i="75"/>
  <c r="F40" i="75"/>
  <c r="G40" i="75" s="1"/>
  <c r="E40" i="75"/>
  <c r="F39" i="75"/>
  <c r="G39" i="75" s="1"/>
  <c r="E39" i="75"/>
  <c r="F38" i="75"/>
  <c r="G38" i="75" s="1"/>
  <c r="E38" i="75"/>
  <c r="G7" i="75"/>
  <c r="D1" i="75"/>
  <c r="G17" i="11" l="1"/>
  <c r="G37" i="7"/>
  <c r="G36" i="7" l="1"/>
  <c r="G52" i="11" l="1"/>
  <c r="E49" i="11"/>
  <c r="G16" i="11"/>
  <c r="G38" i="67" l="1"/>
  <c r="G35" i="67"/>
  <c r="G34" i="67"/>
  <c r="G32" i="67"/>
  <c r="G31" i="67"/>
  <c r="G30" i="67"/>
  <c r="G25" i="67"/>
  <c r="G21" i="67"/>
  <c r="G20" i="67"/>
  <c r="G19" i="67"/>
  <c r="G18" i="67"/>
  <c r="G17" i="67"/>
  <c r="G11" i="67"/>
  <c r="G9" i="67"/>
  <c r="D1" i="67" l="1"/>
  <c r="G54" i="7" l="1"/>
  <c r="G34" i="7"/>
  <c r="G48" i="7" l="1"/>
  <c r="G49" i="7"/>
  <c r="G50" i="7"/>
  <c r="G51" i="7"/>
  <c r="G24" i="7"/>
  <c r="G25" i="7"/>
  <c r="G26" i="7"/>
  <c r="G27" i="7"/>
  <c r="G20" i="7"/>
  <c r="G11" i="7"/>
  <c r="G21" i="7" l="1"/>
  <c r="F49" i="11" l="1"/>
  <c r="G47" i="11" l="1"/>
  <c r="G48" i="11"/>
  <c r="G49" i="11"/>
  <c r="G50" i="11"/>
  <c r="G11" i="45" l="1"/>
  <c r="G7" i="45"/>
  <c r="D1" i="45"/>
  <c r="G53" i="11" l="1"/>
  <c r="G51" i="11"/>
  <c r="G19" i="11" l="1"/>
  <c r="G53" i="7" l="1"/>
  <c r="G30" i="7" l="1"/>
  <c r="G18" i="11"/>
  <c r="G52" i="7" l="1"/>
  <c r="D1" i="25" l="1"/>
  <c r="D1" i="7" l="1"/>
  <c r="D1" i="11"/>
  <c r="G13" i="11" l="1"/>
  <c r="G14" i="11"/>
  <c r="G15" i="11"/>
  <c r="G11" i="11"/>
  <c r="G12" i="11"/>
  <c r="G7" i="11"/>
  <c r="G8" i="11"/>
  <c r="G9" i="11"/>
  <c r="G10" i="11"/>
  <c r="G56" i="7" l="1"/>
  <c r="G32" i="7"/>
  <c r="G33" i="7"/>
  <c r="G35" i="7"/>
  <c r="G7" i="7"/>
  <c r="G8" i="7"/>
  <c r="G9" i="7"/>
  <c r="G10" i="7"/>
  <c r="G22" i="7"/>
  <c r="G23" i="7"/>
  <c r="G28" i="7"/>
  <c r="G29" i="7"/>
  <c r="G12" i="7"/>
  <c r="G13" i="7"/>
  <c r="G15" i="7"/>
  <c r="G16" i="7"/>
  <c r="G17" i="7"/>
  <c r="G18" i="7"/>
  <c r="G19" i="7"/>
  <c r="G31" i="7"/>
</calcChain>
</file>

<file path=xl/sharedStrings.xml><?xml version="1.0" encoding="utf-8"?>
<sst xmlns="http://schemas.openxmlformats.org/spreadsheetml/2006/main" count="12699" uniqueCount="4032">
  <si>
    <t xml:space="preserve"> </t>
  </si>
  <si>
    <t>Наименование</t>
  </si>
  <si>
    <t>Габаритные
 размеры
ВхШхГ</t>
  </si>
  <si>
    <t>Вес</t>
  </si>
  <si>
    <t>Цена,  рублей</t>
  </si>
  <si>
    <t>Цена со скидкой,  рублей</t>
  </si>
  <si>
    <t>Цвет и варианты комбинирования</t>
  </si>
  <si>
    <t>Пример обозначения:</t>
  </si>
  <si>
    <t>УМ-601</t>
  </si>
  <si>
    <t>2152х358х358</t>
  </si>
  <si>
    <t>426х568</t>
  </si>
  <si>
    <t>884х568</t>
  </si>
  <si>
    <t>260х1668х256</t>
  </si>
  <si>
    <t>ПЛ-604</t>
  </si>
  <si>
    <t>260х1112х256</t>
  </si>
  <si>
    <t>Прихожие</t>
  </si>
  <si>
    <t>Гостиные</t>
  </si>
  <si>
    <t>Спальни</t>
  </si>
  <si>
    <t>Камелия</t>
  </si>
  <si>
    <t>Лотос</t>
  </si>
  <si>
    <t>Шкафы-купе</t>
  </si>
  <si>
    <t>Кардинал</t>
  </si>
  <si>
    <t>Введите скидку,%</t>
  </si>
  <si>
    <t>Введите наценку,%</t>
  </si>
  <si>
    <t>ГОТОВЫЕ РЕШЕНИЯ</t>
  </si>
  <si>
    <t>Композиция №1</t>
  </si>
  <si>
    <t>Композиция №2</t>
  </si>
  <si>
    <t>Композиция №3</t>
  </si>
  <si>
    <t>Композиция №8</t>
  </si>
  <si>
    <t>Композиция №10</t>
  </si>
  <si>
    <t>Композиция №15</t>
  </si>
  <si>
    <t>Композиция №16</t>
  </si>
  <si>
    <t>Композиция №5</t>
  </si>
  <si>
    <t>Композиция №7</t>
  </si>
  <si>
    <t xml:space="preserve">260х1112х256 </t>
  </si>
  <si>
    <t>Прайс-лист гостиная ЛОТОС</t>
  </si>
  <si>
    <t>ШК-801</t>
  </si>
  <si>
    <t xml:space="preserve">ШК-802 </t>
  </si>
  <si>
    <t>ШК-803</t>
  </si>
  <si>
    <t>ШК-804</t>
  </si>
  <si>
    <t>ШК-805</t>
  </si>
  <si>
    <t>ШК-808</t>
  </si>
  <si>
    <t>ШК-810</t>
  </si>
  <si>
    <t>ШК-813</t>
  </si>
  <si>
    <t>426х358</t>
  </si>
  <si>
    <t>ШК-822</t>
  </si>
  <si>
    <t>АН-804</t>
  </si>
  <si>
    <t>АН-805</t>
  </si>
  <si>
    <t>ПЛ-603</t>
  </si>
  <si>
    <t>ТБ-803</t>
  </si>
  <si>
    <t>ТБ-804</t>
  </si>
  <si>
    <t>ТБ-812</t>
  </si>
  <si>
    <t>ТБ-814</t>
  </si>
  <si>
    <t>ТБ-815</t>
  </si>
  <si>
    <t>Композиция №17</t>
  </si>
  <si>
    <t>Композиция №22</t>
  </si>
  <si>
    <t xml:space="preserve">ПЛ-604 </t>
  </si>
  <si>
    <t>&lt;&lt;&lt;   НАЗАД</t>
  </si>
  <si>
    <t>Композиция №9</t>
  </si>
  <si>
    <t>Прайс-лист прихожая ЛОТОС</t>
  </si>
  <si>
    <t xml:space="preserve">ШК-814 </t>
  </si>
  <si>
    <t xml:space="preserve">ШК-815    </t>
  </si>
  <si>
    <t>884х358</t>
  </si>
  <si>
    <t>З-801</t>
  </si>
  <si>
    <t>З-802</t>
  </si>
  <si>
    <t>705х1112</t>
  </si>
  <si>
    <t xml:space="preserve">ТБ-803 </t>
  </si>
  <si>
    <t xml:space="preserve">ТБ-804 </t>
  </si>
  <si>
    <t>Рекомендуемая высота матраса 200мм</t>
  </si>
  <si>
    <t>Молодежные</t>
  </si>
  <si>
    <t>Прайс-листы</t>
  </si>
  <si>
    <t>640х1938х970</t>
  </si>
  <si>
    <t>752х1112х568</t>
  </si>
  <si>
    <t>ПС-801</t>
  </si>
  <si>
    <t>ТБ-818</t>
  </si>
  <si>
    <t>ШК-802</t>
  </si>
  <si>
    <t xml:space="preserve">Прайс-лист молодежная ЛОТОС </t>
  </si>
  <si>
    <t>Цена со скидкой, рублей</t>
  </si>
  <si>
    <t/>
  </si>
  <si>
    <t>Композиция №20</t>
  </si>
  <si>
    <t>Композиция №21</t>
  </si>
  <si>
    <r>
      <t xml:space="preserve">ПЛ-01 </t>
    </r>
    <r>
      <rPr>
        <sz val="22"/>
        <rFont val="Arial"/>
        <family val="2"/>
        <charset val="204"/>
      </rPr>
      <t>(для ШК-801)</t>
    </r>
  </si>
  <si>
    <r>
      <t xml:space="preserve">ПЛ-02 </t>
    </r>
    <r>
      <rPr>
        <sz val="22"/>
        <rFont val="Arial"/>
        <family val="2"/>
        <charset val="204"/>
      </rPr>
      <t>(для ШК-802)</t>
    </r>
  </si>
  <si>
    <t>Комоды-тумбы 32</t>
  </si>
  <si>
    <t>Кровати</t>
  </si>
  <si>
    <t>Платформа 1</t>
  </si>
  <si>
    <t>Детские кровати</t>
  </si>
  <si>
    <t>АРГО спальня</t>
  </si>
  <si>
    <t>КАЛИПСО серии</t>
  </si>
  <si>
    <t>ЛЕОНАРДО спальня</t>
  </si>
  <si>
    <t>ЛОТОС серии</t>
  </si>
  <si>
    <t>УМ (уловые модули)</t>
  </si>
  <si>
    <t>ПЛ (полки)</t>
  </si>
  <si>
    <t>Шкафы-купе КАРДИНАЛ</t>
  </si>
  <si>
    <t>ЭЛИТ серии</t>
  </si>
  <si>
    <t>Схема адресного хранения продукции
мебельной компании СанТан
 по коду серии</t>
  </si>
  <si>
    <t xml:space="preserve">                                 Код серии
Наименование</t>
  </si>
  <si>
    <t>Назад</t>
  </si>
  <si>
    <t>Композиция №23</t>
  </si>
  <si>
    <t>В-805</t>
  </si>
  <si>
    <t>Цена, рублей</t>
  </si>
  <si>
    <t>КР-1201</t>
  </si>
  <si>
    <t>КР-1202</t>
  </si>
  <si>
    <t>КР-1203</t>
  </si>
  <si>
    <t>КР-1204</t>
  </si>
  <si>
    <t>КРП-1201</t>
  </si>
  <si>
    <t>КРП-1202</t>
  </si>
  <si>
    <t>КРП-1203</t>
  </si>
  <si>
    <t>КРП-1204</t>
  </si>
  <si>
    <t>Лу́на</t>
  </si>
  <si>
    <t>Подставка-1501</t>
  </si>
  <si>
    <t>132х904х358</t>
  </si>
  <si>
    <t>Фасад комбинированный:</t>
  </si>
  <si>
    <t>32х1112х382</t>
  </si>
  <si>
    <t>Комбинированный:</t>
  </si>
  <si>
    <t>Кровати 32</t>
  </si>
  <si>
    <t>Лу́на спальня</t>
  </si>
  <si>
    <t>Панна-Котта</t>
  </si>
  <si>
    <t>ЭЙМИ серия</t>
  </si>
  <si>
    <t>КАМЕЛИЯ прихожая</t>
  </si>
  <si>
    <t>Камелия MATRIX спальня</t>
  </si>
  <si>
    <t>1005х1342х2100</t>
  </si>
  <si>
    <t>1005х1542х2100</t>
  </si>
  <si>
    <t>1005х1742х2100</t>
  </si>
  <si>
    <t>1005х1942х2100</t>
  </si>
  <si>
    <r>
      <t xml:space="preserve">Зеркало: </t>
    </r>
    <r>
      <rPr>
        <sz val="26"/>
        <rFont val="Arial"/>
        <family val="2"/>
        <charset val="204"/>
      </rPr>
      <t>Фацет</t>
    </r>
  </si>
  <si>
    <t>1069х556х374</t>
  </si>
  <si>
    <t>1089х556х374</t>
  </si>
  <si>
    <t>1089х1112х374</t>
  </si>
  <si>
    <t>2150х458х378</t>
  </si>
  <si>
    <t>2150х916х378</t>
  </si>
  <si>
    <t>2150х700х700(358)</t>
  </si>
  <si>
    <t>2150х556х374</t>
  </si>
  <si>
    <t>2152х1830х378</t>
  </si>
  <si>
    <t>2150х1472х378</t>
  </si>
  <si>
    <t>1794х1112х374</t>
  </si>
  <si>
    <t>2150х1570х378</t>
  </si>
  <si>
    <t>2150х1014х378</t>
  </si>
  <si>
    <t>2150х1812х700</t>
  </si>
  <si>
    <t>2150х916х466</t>
  </si>
  <si>
    <t>344х1668х374</t>
  </si>
  <si>
    <t>344х1112х374</t>
  </si>
  <si>
    <t>380х1112х378</t>
  </si>
  <si>
    <t>380х1668х378</t>
  </si>
  <si>
    <t>380х1668х588</t>
  </si>
  <si>
    <t>2150х458х588</t>
  </si>
  <si>
    <t>2150х916х588</t>
  </si>
  <si>
    <t>2150х556х378</t>
  </si>
  <si>
    <t>2150х556х588</t>
  </si>
  <si>
    <t>1438х556х378</t>
  </si>
  <si>
    <t>2150х980х980(568)</t>
  </si>
  <si>
    <t>2150х2584х588</t>
  </si>
  <si>
    <t>1798х2224х378</t>
  </si>
  <si>
    <t>800х870</t>
  </si>
  <si>
    <t>560х556х378</t>
  </si>
  <si>
    <t xml:space="preserve">2150х916х588 </t>
  </si>
  <si>
    <t>414х560х382</t>
  </si>
  <si>
    <r>
      <t>Зеркало:</t>
    </r>
    <r>
      <rPr>
        <sz val="26"/>
        <rFont val="Arial"/>
        <family val="2"/>
        <charset val="204"/>
      </rPr>
      <t xml:space="preserve"> Фацет</t>
    </r>
  </si>
  <si>
    <t>Вес, кг</t>
  </si>
  <si>
    <t>Рекомендуемая высота матраса 200 мм</t>
  </si>
  <si>
    <t>ПЭШН</t>
  </si>
  <si>
    <t>ПЛ-2001</t>
  </si>
  <si>
    <t>476х1112х272</t>
  </si>
  <si>
    <t>2150х2224х386</t>
  </si>
  <si>
    <r>
      <t xml:space="preserve">ПЛ-11 </t>
    </r>
    <r>
      <rPr>
        <sz val="18"/>
        <rFont val="Arial"/>
        <family val="2"/>
        <charset val="204"/>
      </rPr>
      <t>(для ШК-813)</t>
    </r>
  </si>
  <si>
    <r>
      <t xml:space="preserve">ПЛ-12 </t>
    </r>
    <r>
      <rPr>
        <sz val="18"/>
        <rFont val="Arial"/>
        <family val="2"/>
        <charset val="204"/>
      </rPr>
      <t>(для ШК-814)</t>
    </r>
  </si>
  <si>
    <t>УНА</t>
  </si>
  <si>
    <t>716х1125х1125</t>
  </si>
  <si>
    <t>ПЛ-1901</t>
  </si>
  <si>
    <t>260х1374х256</t>
  </si>
  <si>
    <t>2330х1438х600</t>
  </si>
  <si>
    <t>2330х1896х600</t>
  </si>
  <si>
    <t>2330х980х600</t>
  </si>
  <si>
    <t>2330х1012х1012</t>
  </si>
  <si>
    <t>2330х522х600</t>
  </si>
  <si>
    <t>0</t>
  </si>
  <si>
    <t>ПЛ-1902</t>
  </si>
  <si>
    <t>476х1374х272</t>
  </si>
  <si>
    <t>Композиция №6</t>
  </si>
  <si>
    <t>АН-816</t>
  </si>
  <si>
    <t>360х1374х378</t>
  </si>
  <si>
    <t>ТБ-819</t>
  </si>
  <si>
    <t>592х1374х386</t>
  </si>
  <si>
    <t>ТБ-821</t>
  </si>
  <si>
    <t>592х1112х386</t>
  </si>
  <si>
    <t>2150х458х362</t>
  </si>
  <si>
    <t>ШК-827</t>
  </si>
  <si>
    <t>Композиция №24</t>
  </si>
  <si>
    <t>Композиция №25</t>
  </si>
  <si>
    <t>2150х3402х386</t>
  </si>
  <si>
    <t>Композиция №27</t>
  </si>
  <si>
    <t>2150х3186х1516</t>
  </si>
  <si>
    <t>Композиция №28</t>
  </si>
  <si>
    <r>
      <t>ШК-1911 (</t>
    </r>
    <r>
      <rPr>
        <sz val="22"/>
        <rFont val="Arial"/>
        <family val="2"/>
        <charset val="204"/>
      </rPr>
      <t>универсальные модули</t>
    </r>
    <r>
      <rPr>
        <sz val="26"/>
        <rFont val="Arial"/>
        <family val="2"/>
        <charset val="204"/>
      </rPr>
      <t>)</t>
    </r>
  </si>
  <si>
    <t>2150х700х700</t>
  </si>
  <si>
    <t>ШК-830</t>
  </si>
  <si>
    <t>Платформа 3</t>
  </si>
  <si>
    <t>Платформа 4</t>
  </si>
  <si>
    <t>Платформа 2</t>
  </si>
  <si>
    <t>Композиция №30</t>
  </si>
  <si>
    <t>700х900х20</t>
  </si>
  <si>
    <t>АЛЬПИНА спальня</t>
  </si>
  <si>
    <r>
      <t xml:space="preserve">ПЛ-611 </t>
    </r>
    <r>
      <rPr>
        <sz val="18"/>
        <rFont val="Arial"/>
        <family val="2"/>
        <charset val="204"/>
      </rPr>
      <t>(Доп. Крышка 32 мм для ТБ-812)</t>
    </r>
  </si>
  <si>
    <t>ШК-801 Бодега белая</t>
  </si>
  <si>
    <t>Шер</t>
  </si>
  <si>
    <t>Прайс-лист спальня Шер</t>
  </si>
  <si>
    <t>ШК-2303</t>
  </si>
  <si>
    <t>ШК-2307</t>
  </si>
  <si>
    <t>ШК-2318</t>
  </si>
  <si>
    <t>ШК-2321</t>
  </si>
  <si>
    <t>ШК-2322</t>
  </si>
  <si>
    <t>2330х405х600/358</t>
  </si>
  <si>
    <t>ШК-2324</t>
  </si>
  <si>
    <t>ШК-2325</t>
  </si>
  <si>
    <r>
      <t xml:space="preserve">ПЛ-01 </t>
    </r>
    <r>
      <rPr>
        <sz val="22"/>
        <rFont val="Arial"/>
        <family val="2"/>
        <charset val="204"/>
      </rPr>
      <t>(для ШК-2324, ШК-2325)</t>
    </r>
  </si>
  <si>
    <t>КМ-2301</t>
  </si>
  <si>
    <t>856х920х466</t>
  </si>
  <si>
    <t>КМ-2302</t>
  </si>
  <si>
    <t>820х1378х466</t>
  </si>
  <si>
    <t>КМ-2303</t>
  </si>
  <si>
    <t>1046х1378х466</t>
  </si>
  <si>
    <t>ТП-2301</t>
  </si>
  <si>
    <t>504х560х378</t>
  </si>
  <si>
    <t>ТС-2301</t>
  </si>
  <si>
    <t>781х838х466</t>
  </si>
  <si>
    <t>З-2301</t>
  </si>
  <si>
    <r>
      <t xml:space="preserve">Ткань: </t>
    </r>
    <r>
      <rPr>
        <sz val="26"/>
        <rFont val="Arial"/>
        <family val="2"/>
        <charset val="204"/>
      </rPr>
      <t>Alpina 2, Alpina 14</t>
    </r>
  </si>
  <si>
    <t>ШК-2303 Дуб апрель темный-Лофт Голден Пэлас</t>
  </si>
  <si>
    <t>2150х1830х470</t>
  </si>
  <si>
    <t xml:space="preserve">ШК-838 </t>
  </si>
  <si>
    <t>2150х916х470</t>
  </si>
  <si>
    <t>Бодега белая-Бетон серый</t>
  </si>
  <si>
    <t>Дуб серый-Бетон серый</t>
  </si>
  <si>
    <t>ШК-838</t>
  </si>
  <si>
    <t xml:space="preserve">Фасад однотонный: </t>
  </si>
  <si>
    <t xml:space="preserve">Бодега белая Белое стекло, </t>
  </si>
  <si>
    <t>Дуб серый Черное стекло</t>
  </si>
  <si>
    <t xml:space="preserve">Бодега белая-Бетон серый Белое стекло, </t>
  </si>
  <si>
    <t>Дуб серый-Бетон серый Черное стекло</t>
  </si>
  <si>
    <r>
      <t xml:space="preserve">Стекло: </t>
    </r>
    <r>
      <rPr>
        <sz val="26"/>
        <rFont val="Arial"/>
        <family val="2"/>
        <charset val="204"/>
      </rPr>
      <t>Белое, Черное</t>
    </r>
  </si>
  <si>
    <t>КР-8-16-12</t>
  </si>
  <si>
    <t>970х1292х2080</t>
  </si>
  <si>
    <t>КРП-8-16-12</t>
  </si>
  <si>
    <r>
      <t>ПЛ-01</t>
    </r>
    <r>
      <rPr>
        <sz val="22"/>
        <rFont val="Arial"/>
        <family val="2"/>
        <charset val="204"/>
      </rPr>
      <t xml:space="preserve"> (для ШК-801)</t>
    </r>
  </si>
  <si>
    <r>
      <t>ПЛ-02</t>
    </r>
    <r>
      <rPr>
        <sz val="22"/>
        <rFont val="Arial"/>
        <family val="2"/>
        <charset val="204"/>
      </rPr>
      <t xml:space="preserve"> (для ШК-802)</t>
    </r>
  </si>
  <si>
    <r>
      <t>ПЛ-11</t>
    </r>
    <r>
      <rPr>
        <sz val="22"/>
        <rFont val="Arial"/>
        <family val="2"/>
        <charset val="204"/>
      </rPr>
      <t xml:space="preserve"> (для ШК-813)</t>
    </r>
  </si>
  <si>
    <t>1080х568</t>
  </si>
  <si>
    <t>ПС-1901 (серия "Эйми")</t>
  </si>
  <si>
    <t>ШК-833</t>
  </si>
  <si>
    <t>2150х1112х592</t>
  </si>
  <si>
    <r>
      <t xml:space="preserve">Комбинированный: </t>
    </r>
    <r>
      <rPr>
        <sz val="26"/>
        <rFont val="Arial"/>
        <family val="2"/>
        <charset val="204"/>
      </rPr>
      <t xml:space="preserve">Дуб серый-Айронвуд серебро, </t>
    </r>
  </si>
  <si>
    <t xml:space="preserve">                                    Дуб апрель темный-Лофт Голден Пэлас</t>
  </si>
  <si>
    <t>2150х405х585/358</t>
  </si>
  <si>
    <t>584х1112</t>
  </si>
  <si>
    <t xml:space="preserve">Корпус, фасад однотонный: </t>
  </si>
  <si>
    <t>г. Пенза, ул. Аустрина, 176Д
E-mail: zakazsantan@mail.ru
Тел.: 8 (8-412) 223-225, 223-226
www.santan-company.ru</t>
  </si>
  <si>
    <t>Шкафы-купе Нео</t>
  </si>
  <si>
    <t>Шкафы-купе
32</t>
  </si>
  <si>
    <t>ШК-839</t>
  </si>
  <si>
    <t>ПЛ-801</t>
  </si>
  <si>
    <t xml:space="preserve">547х1112х256 </t>
  </si>
  <si>
    <t>ПЛ-802</t>
  </si>
  <si>
    <t xml:space="preserve">547х1374х256 </t>
  </si>
  <si>
    <t>1797х458х378</t>
  </si>
  <si>
    <t>Композиция №12</t>
  </si>
  <si>
    <t>Дуб серый-Айронвуд серебро</t>
  </si>
  <si>
    <t>АН-2801</t>
  </si>
  <si>
    <t>1374х360х374</t>
  </si>
  <si>
    <r>
      <t>АН-2802</t>
    </r>
    <r>
      <rPr>
        <b/>
        <sz val="26"/>
        <rFont val="Arial"/>
        <family val="2"/>
        <charset val="204"/>
      </rPr>
      <t>Л</t>
    </r>
  </si>
  <si>
    <t>АН-2803</t>
  </si>
  <si>
    <t>АН-2804</t>
  </si>
  <si>
    <t>369х1668х374</t>
  </si>
  <si>
    <t>АН-2805</t>
  </si>
  <si>
    <t>369х1112х374</t>
  </si>
  <si>
    <r>
      <t>АН-2806</t>
    </r>
    <r>
      <rPr>
        <b/>
        <sz val="26"/>
        <rFont val="Arial"/>
        <family val="2"/>
        <charset val="204"/>
      </rPr>
      <t>Л</t>
    </r>
  </si>
  <si>
    <r>
      <t>АН-2807</t>
    </r>
    <r>
      <rPr>
        <b/>
        <sz val="26"/>
        <rFont val="Arial"/>
        <family val="2"/>
        <charset val="204"/>
      </rPr>
      <t>Л</t>
    </r>
  </si>
  <si>
    <t>АН-2808</t>
  </si>
  <si>
    <t>344х1374х374</t>
  </si>
  <si>
    <t>ТБ-2812</t>
  </si>
  <si>
    <t>ТБ-2814</t>
  </si>
  <si>
    <t>ТБ-2815</t>
  </si>
  <si>
    <t>ТБ-2819</t>
  </si>
  <si>
    <r>
      <t>ТБ-2821</t>
    </r>
    <r>
      <rPr>
        <b/>
        <sz val="26"/>
        <rFont val="Arial"/>
        <family val="2"/>
        <charset val="204"/>
      </rPr>
      <t>Л</t>
    </r>
  </si>
  <si>
    <r>
      <t xml:space="preserve">ТБ-2823 </t>
    </r>
    <r>
      <rPr>
        <sz val="20"/>
        <rFont val="Arial"/>
        <family val="2"/>
        <charset val="204"/>
      </rPr>
      <t>(универсальные модули)</t>
    </r>
  </si>
  <si>
    <r>
      <t xml:space="preserve">ТБ-2824 </t>
    </r>
    <r>
      <rPr>
        <sz val="20"/>
        <rFont val="Arial"/>
        <family val="2"/>
        <charset val="204"/>
      </rPr>
      <t>(универсальные модули)</t>
    </r>
  </si>
  <si>
    <t>ТБ-2825</t>
  </si>
  <si>
    <t>380х1112х374</t>
  </si>
  <si>
    <t>ТБ-2826</t>
  </si>
  <si>
    <t>380х1112х462</t>
  </si>
  <si>
    <r>
      <t xml:space="preserve">ПЛ-02 </t>
    </r>
    <r>
      <rPr>
        <sz val="20"/>
        <rFont val="Arial"/>
        <family val="2"/>
        <charset val="204"/>
      </rPr>
      <t>(для ШК-2802)</t>
    </r>
  </si>
  <si>
    <r>
      <t>ПЛ-2801</t>
    </r>
    <r>
      <rPr>
        <sz val="20"/>
        <rFont val="Arial"/>
        <family val="2"/>
        <charset val="204"/>
      </rPr>
      <t xml:space="preserve"> (3 шт)</t>
    </r>
  </si>
  <si>
    <t>392х358</t>
  </si>
  <si>
    <r>
      <t>ПЛ-2802</t>
    </r>
    <r>
      <rPr>
        <sz val="20"/>
        <rFont val="Arial"/>
        <family val="2"/>
        <charset val="204"/>
      </rPr>
      <t xml:space="preserve"> (5 шт)</t>
    </r>
  </si>
  <si>
    <t>ПЛ-2803</t>
  </si>
  <si>
    <t>32х556х236</t>
  </si>
  <si>
    <t>ПЛ-2804</t>
  </si>
  <si>
    <t>32х1112х236</t>
  </si>
  <si>
    <t>ПЛ-2805</t>
  </si>
  <si>
    <t>32х1374х236</t>
  </si>
  <si>
    <r>
      <t>ПЛ-2806</t>
    </r>
    <r>
      <rPr>
        <sz val="20"/>
        <rFont val="Arial"/>
        <family val="2"/>
        <charset val="204"/>
      </rPr>
      <t xml:space="preserve"> (4 шт)</t>
    </r>
  </si>
  <si>
    <r>
      <t xml:space="preserve">Подставка-1501 </t>
    </r>
    <r>
      <rPr>
        <sz val="20"/>
        <rFont val="Arial"/>
        <family val="2"/>
        <charset val="204"/>
      </rPr>
      <t>(универсальные модули)</t>
    </r>
  </si>
  <si>
    <t>ШК-2801</t>
  </si>
  <si>
    <t>ШК-2802</t>
  </si>
  <si>
    <r>
      <t>ШК-2806</t>
    </r>
    <r>
      <rPr>
        <b/>
        <sz val="26"/>
        <rFont val="Arial"/>
        <family val="2"/>
        <charset val="204"/>
      </rPr>
      <t>Л</t>
    </r>
  </si>
  <si>
    <t>ШК-2807</t>
  </si>
  <si>
    <r>
      <t>ШК-2808</t>
    </r>
    <r>
      <rPr>
        <b/>
        <sz val="26"/>
        <rFont val="Arial"/>
        <family val="2"/>
        <charset val="204"/>
      </rPr>
      <t>Л</t>
    </r>
  </si>
  <si>
    <t>ШК-2815</t>
  </si>
  <si>
    <t>ШК-2827</t>
  </si>
  <si>
    <r>
      <t>ШК-2830</t>
    </r>
    <r>
      <rPr>
        <b/>
        <sz val="26"/>
        <rFont val="Arial"/>
        <family val="2"/>
        <charset val="204"/>
      </rPr>
      <t>Л</t>
    </r>
  </si>
  <si>
    <r>
      <t>Подсветка СВ-2801</t>
    </r>
    <r>
      <rPr>
        <sz val="20"/>
        <rFont val="Arial"/>
        <family val="2"/>
        <charset val="204"/>
      </rPr>
      <t xml:space="preserve"> (1 светильник)</t>
    </r>
  </si>
  <si>
    <r>
      <t xml:space="preserve">Подсветка СВ-2802 </t>
    </r>
    <r>
      <rPr>
        <sz val="20"/>
        <rFont val="Arial"/>
        <family val="2"/>
        <charset val="204"/>
      </rPr>
      <t>(2 светильника)</t>
    </r>
  </si>
  <si>
    <r>
      <t xml:space="preserve">Подсветка СВ-2803 </t>
    </r>
    <r>
      <rPr>
        <sz val="20"/>
        <rFont val="Arial"/>
        <family val="2"/>
        <charset val="204"/>
      </rPr>
      <t>(3 светильника)</t>
    </r>
  </si>
  <si>
    <t>2150х3140х588</t>
  </si>
  <si>
    <t>1797х2584х378</t>
  </si>
  <si>
    <t>1754х2780х462</t>
  </si>
  <si>
    <t>2150х2780х462</t>
  </si>
  <si>
    <t>2150х3532х378</t>
  </si>
  <si>
    <t>2150х3140х466</t>
  </si>
  <si>
    <t>1980х2224х374</t>
  </si>
  <si>
    <t>2150х2748х466</t>
  </si>
  <si>
    <t>2150х2682х378</t>
  </si>
  <si>
    <t>2150х3060х466</t>
  </si>
  <si>
    <t xml:space="preserve">              </t>
  </si>
  <si>
    <r>
      <t xml:space="preserve">Фасад: </t>
    </r>
    <r>
      <rPr>
        <sz val="26"/>
        <rFont val="Arial"/>
        <family val="2"/>
        <charset val="204"/>
      </rPr>
      <t>Бодега белая-Milk / Гляссе /  Графит</t>
    </r>
  </si>
  <si>
    <t>Дуб серый-Milk / Гляссе / Графит</t>
  </si>
  <si>
    <t>Чёрный ясень-Milk / Гляссе / Графит</t>
  </si>
  <si>
    <r>
      <t xml:space="preserve">Стекло: </t>
    </r>
    <r>
      <rPr>
        <sz val="26"/>
        <rFont val="Arial"/>
        <family val="2"/>
        <charset val="204"/>
      </rPr>
      <t>тонированное серое фацет</t>
    </r>
  </si>
  <si>
    <r>
      <t xml:space="preserve">Внимание! 
 - </t>
    </r>
    <r>
      <rPr>
        <sz val="36"/>
        <rFont val="Arial"/>
        <family val="2"/>
        <charset val="204"/>
      </rPr>
      <t xml:space="preserve">Буква </t>
    </r>
    <r>
      <rPr>
        <b/>
        <sz val="36"/>
        <rFont val="Arial"/>
        <family val="2"/>
        <charset val="204"/>
      </rPr>
      <t>"Л"</t>
    </r>
    <r>
      <rPr>
        <sz val="36"/>
        <rFont val="Arial"/>
        <family val="2"/>
        <charset val="204"/>
      </rPr>
      <t xml:space="preserve"> в артикулах модулей означает открывание створок только в левую сторону.
 </t>
    </r>
    <r>
      <rPr>
        <b/>
        <sz val="36"/>
        <rFont val="Arial"/>
        <family val="2"/>
        <charset val="204"/>
      </rPr>
      <t>-</t>
    </r>
    <r>
      <rPr>
        <sz val="36"/>
        <rFont val="Arial"/>
        <family val="2"/>
        <charset val="204"/>
      </rPr>
      <t xml:space="preserve"> При составлении композиций следует учитывать </t>
    </r>
    <r>
      <rPr>
        <b/>
        <u/>
        <sz val="36"/>
        <rFont val="Arial"/>
        <family val="2"/>
        <charset val="204"/>
      </rPr>
      <t>нижнее</t>
    </r>
    <r>
      <rPr>
        <sz val="36"/>
        <rFont val="Arial"/>
        <family val="2"/>
        <charset val="204"/>
      </rPr>
      <t xml:space="preserve"> расположение скрытых ручек у антресолей с буквой </t>
    </r>
    <r>
      <rPr>
        <b/>
        <sz val="36"/>
        <rFont val="Arial"/>
        <family val="2"/>
        <charset val="204"/>
      </rPr>
      <t>"Л"</t>
    </r>
    <r>
      <rPr>
        <sz val="36"/>
        <rFont val="Arial"/>
        <family val="2"/>
        <charset val="204"/>
      </rPr>
      <t xml:space="preserve"> в артикуле.</t>
    </r>
  </si>
  <si>
    <t>Прайс-лист гостиная У́НА ЛОФТ</t>
  </si>
  <si>
    <t>592х1112(556)х358</t>
  </si>
  <si>
    <t>592х1668(556)х358</t>
  </si>
  <si>
    <t>Шаде</t>
  </si>
  <si>
    <t>Прайс-лист спальня ШАДЕ</t>
  </si>
  <si>
    <t>КР-291</t>
  </si>
  <si>
    <t>900х1692х2080</t>
  </si>
  <si>
    <t>КР-291-16-12</t>
  </si>
  <si>
    <t>900х1292х2080</t>
  </si>
  <si>
    <t>КР-291-16-14</t>
  </si>
  <si>
    <t>900х1492х2080</t>
  </si>
  <si>
    <t>КР-291-16-16</t>
  </si>
  <si>
    <t>КР-291-16-18</t>
  </si>
  <si>
    <t>900х1892х2080</t>
  </si>
  <si>
    <t>КРП-291-16-12</t>
  </si>
  <si>
    <t>КРП-291-16-14</t>
  </si>
  <si>
    <t>КРП-291-16-16</t>
  </si>
  <si>
    <t>КРП-291-16-18</t>
  </si>
  <si>
    <t>ШК-2901</t>
  </si>
  <si>
    <t>2182х1374х592</t>
  </si>
  <si>
    <t>ШК-2902</t>
  </si>
  <si>
    <t>2182х916х592</t>
  </si>
  <si>
    <t>ШК-2903</t>
  </si>
  <si>
    <t>ШК-2904</t>
  </si>
  <si>
    <t>ШК-2908</t>
  </si>
  <si>
    <t>ШК-2909</t>
  </si>
  <si>
    <t>ШК-2910</t>
  </si>
  <si>
    <t>2182х980х980</t>
  </si>
  <si>
    <t>ШК-2911</t>
  </si>
  <si>
    <t>2182х458х592</t>
  </si>
  <si>
    <t>ШК-2912</t>
  </si>
  <si>
    <t>ШК-2931</t>
  </si>
  <si>
    <t>2182х405х592/358</t>
  </si>
  <si>
    <t>884х560</t>
  </si>
  <si>
    <r>
      <t>ПЛ-2903</t>
    </r>
    <r>
      <rPr>
        <sz val="20"/>
        <rFont val="Arial"/>
        <family val="2"/>
        <charset val="204"/>
      </rPr>
      <t xml:space="preserve"> (для ШК-2911÷2912)</t>
    </r>
  </si>
  <si>
    <t>426х560</t>
  </si>
  <si>
    <t>КМ-2901</t>
  </si>
  <si>
    <t>856х920х470</t>
  </si>
  <si>
    <t>КМ-2902</t>
  </si>
  <si>
    <t>820х1378х470</t>
  </si>
  <si>
    <t>КМ-2903</t>
  </si>
  <si>
    <t>1046х1378х470</t>
  </si>
  <si>
    <t>КМ-2904</t>
  </si>
  <si>
    <t>1274х560х470</t>
  </si>
  <si>
    <t>ТП-2901</t>
  </si>
  <si>
    <t>504х560х382</t>
  </si>
  <si>
    <t>ТС-2901</t>
  </si>
  <si>
    <t>З-2901</t>
  </si>
  <si>
    <t>З-2902</t>
  </si>
  <si>
    <t>800х1324</t>
  </si>
  <si>
    <r>
      <t xml:space="preserve">З-2201 </t>
    </r>
    <r>
      <rPr>
        <sz val="20"/>
        <rFont val="Arial"/>
        <family val="2"/>
        <charset val="204"/>
      </rPr>
      <t>(универсальные модули)</t>
    </r>
  </si>
  <si>
    <r>
      <t xml:space="preserve">Корпус: </t>
    </r>
    <r>
      <rPr>
        <sz val="26"/>
        <rFont val="Arial"/>
        <family val="2"/>
        <charset val="204"/>
      </rPr>
      <t>Дуб серый, Черный ясень</t>
    </r>
  </si>
  <si>
    <t xml:space="preserve">                                               Черный ясень-Санторини белый</t>
  </si>
  <si>
    <t>ШК-2902 Черный ясень-Санторини белый</t>
  </si>
  <si>
    <r>
      <t xml:space="preserve">Корпус: </t>
    </r>
    <r>
      <rPr>
        <sz val="26"/>
        <rFont val="Arial"/>
        <family val="2"/>
        <charset val="204"/>
      </rPr>
      <t>Бодега белая, Дуб серый, Чёрный ясень</t>
    </r>
  </si>
  <si>
    <r>
      <t xml:space="preserve">Рекомендуемая высота матраса </t>
    </r>
    <r>
      <rPr>
        <b/>
        <sz val="28"/>
        <rFont val="Arial"/>
        <family val="2"/>
        <charset val="204"/>
      </rPr>
      <t>200</t>
    </r>
    <r>
      <rPr>
        <sz val="28"/>
        <rFont val="Arial"/>
        <family val="2"/>
        <charset val="204"/>
      </rPr>
      <t xml:space="preserve"> мм</t>
    </r>
  </si>
  <si>
    <t>Анима</t>
  </si>
  <si>
    <t>705х552</t>
  </si>
  <si>
    <t>584х552</t>
  </si>
  <si>
    <t>892х568</t>
  </si>
  <si>
    <t>900х568</t>
  </si>
  <si>
    <r>
      <t xml:space="preserve">ПЛ-14 </t>
    </r>
    <r>
      <rPr>
        <sz val="22"/>
        <rFont val="Arial"/>
        <family val="2"/>
        <charset val="204"/>
      </rPr>
      <t>(1 шт для ШК-2318)</t>
    </r>
  </si>
  <si>
    <r>
      <t xml:space="preserve">ПЛ-15 </t>
    </r>
    <r>
      <rPr>
        <sz val="22"/>
        <rFont val="Arial"/>
        <family val="2"/>
        <charset val="204"/>
      </rPr>
      <t>(1 шт для ШК-2303)</t>
    </r>
  </si>
  <si>
    <r>
      <t xml:space="preserve">ПЛ-16 </t>
    </r>
    <r>
      <rPr>
        <sz val="22"/>
        <rFont val="Arial"/>
        <family val="2"/>
        <charset val="204"/>
      </rPr>
      <t>(1 шт для ШК-2307)</t>
    </r>
  </si>
  <si>
    <t>2150х1374х592</t>
  </si>
  <si>
    <t>Прайс-лист молодежная Анима</t>
  </si>
  <si>
    <t>ШК-3001</t>
  </si>
  <si>
    <t>ШК-3002</t>
  </si>
  <si>
    <t>ШК-3005</t>
  </si>
  <si>
    <t>ШК-3006</t>
  </si>
  <si>
    <t>2150х916х592</t>
  </si>
  <si>
    <t>ШК-3007</t>
  </si>
  <si>
    <t>ШК-3008</t>
  </si>
  <si>
    <t>ШК-3009</t>
  </si>
  <si>
    <t>ШК-3010</t>
  </si>
  <si>
    <t>2150х980х980</t>
  </si>
  <si>
    <t>ШК-3011</t>
  </si>
  <si>
    <t>ШК-3013</t>
  </si>
  <si>
    <t>ШК-3014</t>
  </si>
  <si>
    <t>ШК-3017</t>
  </si>
  <si>
    <t>ШК-3018</t>
  </si>
  <si>
    <t>ШК-3030</t>
  </si>
  <si>
    <t>ШК-3031</t>
  </si>
  <si>
    <t>АН-3001</t>
  </si>
  <si>
    <t>АН-3003</t>
  </si>
  <si>
    <t>АН-3007</t>
  </si>
  <si>
    <t>АН-3008</t>
  </si>
  <si>
    <r>
      <t xml:space="preserve">З-1502 </t>
    </r>
    <r>
      <rPr>
        <sz val="20"/>
        <rFont val="Arial"/>
        <family val="2"/>
        <charset val="204"/>
      </rPr>
      <t>(серия "Панна-Котта")</t>
    </r>
  </si>
  <si>
    <t>КМ-3001</t>
  </si>
  <si>
    <t>КМ-3002</t>
  </si>
  <si>
    <t>КМ-3003</t>
  </si>
  <si>
    <t>730х1378х470</t>
  </si>
  <si>
    <t>КМ-3004</t>
  </si>
  <si>
    <t>956х1378х470</t>
  </si>
  <si>
    <t>КМ-3005</t>
  </si>
  <si>
    <t>1184х560х470</t>
  </si>
  <si>
    <r>
      <t xml:space="preserve">КР-291.12 </t>
    </r>
    <r>
      <rPr>
        <sz val="20"/>
        <rFont val="Arial"/>
        <family val="2"/>
        <charset val="204"/>
      </rPr>
      <t>(универсальные модули)</t>
    </r>
  </si>
  <si>
    <r>
      <t>КР-3001</t>
    </r>
    <r>
      <rPr>
        <sz val="20"/>
        <rFont val="Arial"/>
        <family val="2"/>
        <charset val="204"/>
      </rPr>
      <t xml:space="preserve"> (универсальные модули)</t>
    </r>
  </si>
  <si>
    <r>
      <t>ПЛ-2901</t>
    </r>
    <r>
      <rPr>
        <sz val="20"/>
        <rFont val="Arial"/>
        <family val="2"/>
        <charset val="204"/>
      </rPr>
      <t xml:space="preserve"> (для ШК-3002÷3006)</t>
    </r>
  </si>
  <si>
    <r>
      <t>ПЛ-2902</t>
    </r>
    <r>
      <rPr>
        <sz val="20"/>
        <rFont val="Arial"/>
        <family val="2"/>
        <charset val="204"/>
      </rPr>
      <t xml:space="preserve"> (для ШК-3007)</t>
    </r>
  </si>
  <si>
    <r>
      <t>ПЛ-2903</t>
    </r>
    <r>
      <rPr>
        <sz val="20"/>
        <rFont val="Arial"/>
        <family val="2"/>
        <charset val="204"/>
      </rPr>
      <t xml:space="preserve"> (для ШК-3011)</t>
    </r>
  </si>
  <si>
    <r>
      <t>ПЛ-2904</t>
    </r>
    <r>
      <rPr>
        <sz val="20"/>
        <rFont val="Arial"/>
        <family val="2"/>
        <charset val="204"/>
      </rPr>
      <t xml:space="preserve"> (для ШК-3013)</t>
    </r>
  </si>
  <si>
    <r>
      <t xml:space="preserve">ПС-801 </t>
    </r>
    <r>
      <rPr>
        <sz val="20"/>
        <rFont val="Arial"/>
        <family val="2"/>
        <charset val="204"/>
      </rPr>
      <t>(серия "Лотос")</t>
    </r>
  </si>
  <si>
    <t>ПС-3001</t>
  </si>
  <si>
    <t>742х1648(1378)х564</t>
  </si>
  <si>
    <t>ПС-3003</t>
  </si>
  <si>
    <t>2150х1398х600</t>
  </si>
  <si>
    <t>ТБ-3001</t>
  </si>
  <si>
    <t>ТБ-3014</t>
  </si>
  <si>
    <t>ТБ-3015</t>
  </si>
  <si>
    <t>ТБ-3018</t>
  </si>
  <si>
    <t>560х458х378</t>
  </si>
  <si>
    <r>
      <t>ЯЩ-3001</t>
    </r>
    <r>
      <rPr>
        <sz val="20"/>
        <rFont val="Arial"/>
        <family val="2"/>
        <charset val="204"/>
      </rPr>
      <t xml:space="preserve"> (для КР-3001)</t>
    </r>
  </si>
  <si>
    <t>171х947х516</t>
  </si>
  <si>
    <r>
      <t xml:space="preserve">Корпус: </t>
    </r>
    <r>
      <rPr>
        <sz val="26"/>
        <rFont val="Arial"/>
        <family val="2"/>
        <charset val="204"/>
      </rPr>
      <t>Дуб серый</t>
    </r>
  </si>
  <si>
    <t>ПС-3001 Дуб серый-Белый</t>
  </si>
  <si>
    <t>730х838х470</t>
  </si>
  <si>
    <t>956х838х470</t>
  </si>
  <si>
    <r>
      <t>Ткань:</t>
    </r>
    <r>
      <rPr>
        <sz val="26"/>
        <rFont val="Arial"/>
        <family val="2"/>
        <charset val="204"/>
      </rPr>
      <t xml:space="preserve"> Alpina 2, Alpina 14</t>
    </r>
  </si>
  <si>
    <t>Лежер</t>
  </si>
  <si>
    <t>Прайс-лист спальня ЛЕЖЕР</t>
  </si>
  <si>
    <t>КР-310</t>
  </si>
  <si>
    <t>900х1864х2080</t>
  </si>
  <si>
    <t>КР-311</t>
  </si>
  <si>
    <t>984х1740х2085</t>
  </si>
  <si>
    <t>КР-310-16-12</t>
  </si>
  <si>
    <t>900х1464х2080</t>
  </si>
  <si>
    <t>КР-310-16-14</t>
  </si>
  <si>
    <t>900х1664х2080</t>
  </si>
  <si>
    <t>КР-310-16-16</t>
  </si>
  <si>
    <t>КР-310-16-18</t>
  </si>
  <si>
    <t>900х2064х2080</t>
  </si>
  <si>
    <t>КРП-310-16-12</t>
  </si>
  <si>
    <t>КРП-310-16-14</t>
  </si>
  <si>
    <t>КРП-310-16-16</t>
  </si>
  <si>
    <t>КРП-310-16-18</t>
  </si>
  <si>
    <t>КР-311-16-12</t>
  </si>
  <si>
    <t>984х1340х2085</t>
  </si>
  <si>
    <t>КР-311-16-14</t>
  </si>
  <si>
    <t>984х1540х2085</t>
  </si>
  <si>
    <t>КР-311-16-16</t>
  </si>
  <si>
    <t>КР-311-16-18</t>
  </si>
  <si>
    <t>984х1940х2085</t>
  </si>
  <si>
    <t>КРП-311-16-12</t>
  </si>
  <si>
    <t>КРП-311-16-14</t>
  </si>
  <si>
    <t>КРП-311-16-16</t>
  </si>
  <si>
    <t>КРП-311-16-18</t>
  </si>
  <si>
    <t>ШК-3103</t>
  </si>
  <si>
    <t>2300х1374х592</t>
  </si>
  <si>
    <t>ШК-3107</t>
  </si>
  <si>
    <t>2300х1832х592</t>
  </si>
  <si>
    <t>ШК-3117</t>
  </si>
  <si>
    <t>2300х916х588</t>
  </si>
  <si>
    <t>ШК-3118</t>
  </si>
  <si>
    <t>2300х916х592</t>
  </si>
  <si>
    <t>ШК-3121</t>
  </si>
  <si>
    <t>2300х980х980</t>
  </si>
  <si>
    <t>ШК-3122</t>
  </si>
  <si>
    <t>2300х405х586/358</t>
  </si>
  <si>
    <t>ШК-3124</t>
  </si>
  <si>
    <t>2300х458х592</t>
  </si>
  <si>
    <t>ШК-3125</t>
  </si>
  <si>
    <t>2300х458х588</t>
  </si>
  <si>
    <t>КМ-3101</t>
  </si>
  <si>
    <t>840х838х470</t>
  </si>
  <si>
    <t>КМ-3102</t>
  </si>
  <si>
    <t>1066х838х470</t>
  </si>
  <si>
    <t>КМ-3103</t>
  </si>
  <si>
    <t>840х1378х470</t>
  </si>
  <si>
    <t>КМ-3104</t>
  </si>
  <si>
    <t>1066х1378х470</t>
  </si>
  <si>
    <t>КМ-3105</t>
  </si>
  <si>
    <t>1294х560х470</t>
  </si>
  <si>
    <t>ТП-3101</t>
  </si>
  <si>
    <t>524х560х382</t>
  </si>
  <si>
    <t>ТС-3101</t>
  </si>
  <si>
    <t>781х838х470</t>
  </si>
  <si>
    <t>З-3101</t>
  </si>
  <si>
    <t>800х820</t>
  </si>
  <si>
    <t>З-3102</t>
  </si>
  <si>
    <t>800х1360</t>
  </si>
  <si>
    <r>
      <t xml:space="preserve">Корпус: </t>
    </r>
    <r>
      <rPr>
        <sz val="26"/>
        <rFont val="Arial"/>
        <family val="2"/>
        <charset val="204"/>
      </rPr>
      <t>Бодега белая, Дуб серый</t>
    </r>
  </si>
  <si>
    <t>Варианты комбинирования:</t>
  </si>
  <si>
    <t>Бодега белая-Холст белый</t>
  </si>
  <si>
    <t>Бодега белая-Холст вулканический</t>
  </si>
  <si>
    <t>Бодега белая-Холст сапфировый</t>
  </si>
  <si>
    <t>Дуб серый-Холст белый</t>
  </si>
  <si>
    <t>Дуб серый-Холст вулканический</t>
  </si>
  <si>
    <t>Дуб серый-Холст сапфировый</t>
  </si>
  <si>
    <r>
      <t xml:space="preserve">Ткань: </t>
    </r>
    <r>
      <rPr>
        <sz val="26"/>
        <rFont val="Arial"/>
        <family val="2"/>
        <charset val="204"/>
      </rPr>
      <t>Missoni 14, Missoni 18.</t>
    </r>
  </si>
  <si>
    <t>ШК-3103 Бодега белая-Холст сапфировый</t>
  </si>
  <si>
    <t>СТ-3001</t>
  </si>
  <si>
    <t>2150х458х584</t>
  </si>
  <si>
    <t>Прайс-лист спальня Анима</t>
  </si>
  <si>
    <t>КР-320</t>
  </si>
  <si>
    <t>904х1864х2065</t>
  </si>
  <si>
    <t>КР-321</t>
  </si>
  <si>
    <t>КР-320-16-12</t>
  </si>
  <si>
    <t>904х1464х2065</t>
  </si>
  <si>
    <t>КР-320-16-14</t>
  </si>
  <si>
    <t>904х1664х2065</t>
  </si>
  <si>
    <t>КР-320-16-16</t>
  </si>
  <si>
    <t>КР-320-16-18</t>
  </si>
  <si>
    <t>904х2064х2065</t>
  </si>
  <si>
    <t>КРП-320-16-12</t>
  </si>
  <si>
    <t>КРП-320-16-14</t>
  </si>
  <si>
    <t>КРП-320-16-16</t>
  </si>
  <si>
    <t>КРП-320-16-18</t>
  </si>
  <si>
    <t>КР-321-16-12</t>
  </si>
  <si>
    <t>КР-321-16-14</t>
  </si>
  <si>
    <t>КР-321-16-16</t>
  </si>
  <si>
    <t>КР-321-16-18</t>
  </si>
  <si>
    <t>КРП-321-16-12</t>
  </si>
  <si>
    <t>КРП-321-16-14</t>
  </si>
  <si>
    <t>КРП-321-16-16</t>
  </si>
  <si>
    <t>КРП-321-16-18</t>
  </si>
  <si>
    <t>ШК-3201</t>
  </si>
  <si>
    <t>2330х1438х592</t>
  </si>
  <si>
    <t>ШК-3202</t>
  </si>
  <si>
    <t>ШК-3205</t>
  </si>
  <si>
    <t>2330х1896х592</t>
  </si>
  <si>
    <t>ШК-3206</t>
  </si>
  <si>
    <t>ШК-3217</t>
  </si>
  <si>
    <t>2330х980х592</t>
  </si>
  <si>
    <t>ШК-3219</t>
  </si>
  <si>
    <t>ШК-3220</t>
  </si>
  <si>
    <t>2330х405х592/358</t>
  </si>
  <si>
    <t>ШК-3223</t>
  </si>
  <si>
    <t>2330х522х592</t>
  </si>
  <si>
    <r>
      <t xml:space="preserve">ПЛ-01 </t>
    </r>
    <r>
      <rPr>
        <sz val="22"/>
        <rFont val="Arial"/>
        <family val="2"/>
        <charset val="204"/>
      </rPr>
      <t>(4 шт для ШК-3223)</t>
    </r>
  </si>
  <si>
    <r>
      <t xml:space="preserve">ПЛ-02 </t>
    </r>
    <r>
      <rPr>
        <sz val="22"/>
        <rFont val="Arial"/>
        <family val="2"/>
        <charset val="204"/>
      </rPr>
      <t>(4 шт для ШК-3217)</t>
    </r>
  </si>
  <si>
    <r>
      <t xml:space="preserve">ПЛ-14 </t>
    </r>
    <r>
      <rPr>
        <sz val="22"/>
        <rFont val="Arial"/>
        <family val="2"/>
        <charset val="204"/>
      </rPr>
      <t>(1 шт для ШК-3217)</t>
    </r>
  </si>
  <si>
    <r>
      <t xml:space="preserve">ПЛ-15 </t>
    </r>
    <r>
      <rPr>
        <sz val="22"/>
        <rFont val="Arial"/>
        <family val="2"/>
        <charset val="204"/>
      </rPr>
      <t>(1 шт для ШК-3201, ШК-3202)</t>
    </r>
  </si>
  <si>
    <r>
      <t xml:space="preserve">ПЛ-16 </t>
    </r>
    <r>
      <rPr>
        <sz val="22"/>
        <rFont val="Arial"/>
        <family val="2"/>
        <charset val="204"/>
      </rPr>
      <t>(1 шт для ШК-3205, ШК-3206)</t>
    </r>
  </si>
  <si>
    <t>КМ-3201</t>
  </si>
  <si>
    <t>КМ-3202</t>
  </si>
  <si>
    <t>КМ-3203</t>
  </si>
  <si>
    <t>КМ-3204</t>
  </si>
  <si>
    <t>КМ-3205</t>
  </si>
  <si>
    <t>ТП-3201</t>
  </si>
  <si>
    <t>ТП-3202</t>
  </si>
  <si>
    <t>466х560х360</t>
  </si>
  <si>
    <t>ТС-3201</t>
  </si>
  <si>
    <t>З-3201</t>
  </si>
  <si>
    <t>612х726</t>
  </si>
  <si>
    <t>З-3202</t>
  </si>
  <si>
    <t>612х1266</t>
  </si>
  <si>
    <r>
      <t xml:space="preserve">Корпус: </t>
    </r>
    <r>
      <rPr>
        <sz val="26"/>
        <rFont val="Arial"/>
        <family val="2"/>
        <charset val="204"/>
      </rPr>
      <t>Белый-Дуб серый</t>
    </r>
  </si>
  <si>
    <r>
      <t xml:space="preserve">Фасад </t>
    </r>
    <r>
      <rPr>
        <sz val="26"/>
        <rFont val="Arial"/>
        <family val="2"/>
        <charset val="204"/>
      </rPr>
      <t>(ЛДСП 16 мм):</t>
    </r>
    <r>
      <rPr>
        <b/>
        <sz val="26"/>
        <rFont val="Arial"/>
        <family val="2"/>
        <charset val="204"/>
      </rPr>
      <t xml:space="preserve"> </t>
    </r>
    <r>
      <rPr>
        <sz val="26"/>
        <rFont val="Arial"/>
        <family val="2"/>
        <charset val="204"/>
      </rPr>
      <t>Белый</t>
    </r>
  </si>
  <si>
    <r>
      <t xml:space="preserve">Фасад </t>
    </r>
    <r>
      <rPr>
        <sz val="26"/>
        <rFont val="Arial"/>
        <family val="2"/>
        <charset val="204"/>
      </rPr>
      <t>(ЛДСП 16 мм):</t>
    </r>
    <r>
      <rPr>
        <b/>
        <sz val="26"/>
        <rFont val="Arial"/>
        <family val="2"/>
        <charset val="204"/>
      </rPr>
      <t xml:space="preserve"> </t>
    </r>
    <r>
      <rPr>
        <sz val="26"/>
        <rFont val="Arial"/>
        <family val="2"/>
        <charset val="204"/>
      </rPr>
      <t>Белый, Камень тёмный, Дуб серый</t>
    </r>
  </si>
  <si>
    <t>КМ-3201 Дуб серый-Белый</t>
  </si>
  <si>
    <t>СТ-3002</t>
  </si>
  <si>
    <t>1260х480х216</t>
  </si>
  <si>
    <r>
      <t xml:space="preserve">Ручка: </t>
    </r>
    <r>
      <rPr>
        <sz val="26"/>
        <rFont val="Arial"/>
        <family val="2"/>
        <charset val="204"/>
      </rPr>
      <t>В цветах Белый-Дуб серый и Дуб серый-Белый - Ручка серебро</t>
    </r>
  </si>
  <si>
    <t>Прайс-лист гостиная Анима</t>
  </si>
  <si>
    <t>ШК-3016</t>
  </si>
  <si>
    <t>ШК-3019</t>
  </si>
  <si>
    <t>ШК-3020</t>
  </si>
  <si>
    <t>2150х460х378</t>
  </si>
  <si>
    <t>ШК-3021</t>
  </si>
  <si>
    <t>1900х556х378</t>
  </si>
  <si>
    <t>ШК-3022</t>
  </si>
  <si>
    <t>1548х916х378</t>
  </si>
  <si>
    <t>ШК-3023</t>
  </si>
  <si>
    <t>ШК-3024</t>
  </si>
  <si>
    <t>ШК-3025</t>
  </si>
  <si>
    <t>1548х1112х378</t>
  </si>
  <si>
    <t>ШК-3026</t>
  </si>
  <si>
    <t>1580х1280х386</t>
  </si>
  <si>
    <t>ШК-3027</t>
  </si>
  <si>
    <t>1536х722х382</t>
  </si>
  <si>
    <t>ШК-3028</t>
  </si>
  <si>
    <t>1536х362х382</t>
  </si>
  <si>
    <t>АН-3004</t>
  </si>
  <si>
    <t>АН-3005</t>
  </si>
  <si>
    <t>АН-3006</t>
  </si>
  <si>
    <t>АН-3009</t>
  </si>
  <si>
    <t>1374х362х376</t>
  </si>
  <si>
    <t>АН-3010</t>
  </si>
  <si>
    <t>1069х362х376</t>
  </si>
  <si>
    <r>
      <t xml:space="preserve">ПЛ-11 </t>
    </r>
    <r>
      <rPr>
        <sz val="20"/>
        <rFont val="Arial"/>
        <family val="2"/>
        <charset val="204"/>
      </rPr>
      <t>(для ШК-3016)</t>
    </r>
  </si>
  <si>
    <r>
      <t>ПЛ-2901</t>
    </r>
    <r>
      <rPr>
        <sz val="20"/>
        <rFont val="Arial"/>
        <family val="2"/>
        <charset val="204"/>
      </rPr>
      <t xml:space="preserve"> (для ШК-3002, ШК-3005)</t>
    </r>
  </si>
  <si>
    <t>ПЛ-3001</t>
  </si>
  <si>
    <t>240х1112х196</t>
  </si>
  <si>
    <t>ПЛ-3002</t>
  </si>
  <si>
    <t>240х1374х196</t>
  </si>
  <si>
    <r>
      <t>ПС-801</t>
    </r>
    <r>
      <rPr>
        <sz val="20"/>
        <rFont val="Arial"/>
        <family val="2"/>
        <charset val="204"/>
      </rPr>
      <t xml:space="preserve"> (серия "Лотос")</t>
    </r>
  </si>
  <si>
    <r>
      <t>ПС-3003</t>
    </r>
    <r>
      <rPr>
        <sz val="20"/>
        <rFont val="Arial"/>
        <family val="2"/>
        <charset val="204"/>
      </rPr>
      <t xml:space="preserve"> (серия молодежная "Анима")</t>
    </r>
  </si>
  <si>
    <t>ТБ-3002</t>
  </si>
  <si>
    <t>524х1112х382</t>
  </si>
  <si>
    <t>ТБ-3003</t>
  </si>
  <si>
    <t>ТБ-3004</t>
  </si>
  <si>
    <t>524х1374х382</t>
  </si>
  <si>
    <t>ТБ-3005</t>
  </si>
  <si>
    <t>524х1668х382</t>
  </si>
  <si>
    <t>ТБ-3006</t>
  </si>
  <si>
    <t>ТБ-3019</t>
  </si>
  <si>
    <t>702х1374х386</t>
  </si>
  <si>
    <t>ТБ-3021</t>
  </si>
  <si>
    <t>702х1112х386</t>
  </si>
  <si>
    <r>
      <t xml:space="preserve">Фасад </t>
    </r>
    <r>
      <rPr>
        <sz val="26"/>
        <rFont val="Arial"/>
        <family val="2"/>
        <charset val="204"/>
      </rPr>
      <t>(рамочный со стеклом):</t>
    </r>
    <r>
      <rPr>
        <b/>
        <sz val="26"/>
        <rFont val="Arial"/>
        <family val="2"/>
        <charset val="204"/>
      </rPr>
      <t xml:space="preserve"> </t>
    </r>
    <r>
      <rPr>
        <sz val="26"/>
        <rFont val="Arial"/>
        <family val="2"/>
        <charset val="204"/>
      </rPr>
      <t>Дуб серый</t>
    </r>
  </si>
  <si>
    <r>
      <t xml:space="preserve">Фасад </t>
    </r>
    <r>
      <rPr>
        <sz val="26"/>
        <rFont val="Arial"/>
        <family val="2"/>
        <charset val="204"/>
      </rPr>
      <t>(ЛДСП 16 мм):</t>
    </r>
    <r>
      <rPr>
        <b/>
        <sz val="26"/>
        <rFont val="Arial"/>
        <family val="2"/>
        <charset val="204"/>
      </rPr>
      <t xml:space="preserve"> </t>
    </r>
    <r>
      <rPr>
        <sz val="26"/>
        <rFont val="Arial"/>
        <family val="2"/>
        <charset val="204"/>
      </rPr>
      <t>Белый, Камень тёмный</t>
    </r>
  </si>
  <si>
    <t>ШК-3002 Дуб серый-Белый</t>
  </si>
  <si>
    <t xml:space="preserve">             Бодега белая, Дуб серый</t>
  </si>
  <si>
    <t>Прайс-лист гостиная ШЕР</t>
  </si>
  <si>
    <t>ШК-3302</t>
  </si>
  <si>
    <t>ШК-3305</t>
  </si>
  <si>
    <t>ШК-3311</t>
  </si>
  <si>
    <t>ШК-3315</t>
  </si>
  <si>
    <t>ШК-3316</t>
  </si>
  <si>
    <t>ШК-3321</t>
  </si>
  <si>
    <t>1880х556х378</t>
  </si>
  <si>
    <t>ШК-3323</t>
  </si>
  <si>
    <t>1528х916х378</t>
  </si>
  <si>
    <t>ШК-3324</t>
  </si>
  <si>
    <t>АН-3301</t>
  </si>
  <si>
    <t>АН-3308</t>
  </si>
  <si>
    <r>
      <t xml:space="preserve">ПЛ-11 </t>
    </r>
    <r>
      <rPr>
        <sz val="20"/>
        <rFont val="Arial"/>
        <family val="2"/>
        <charset val="204"/>
      </rPr>
      <t>(для ШК-3316)</t>
    </r>
  </si>
  <si>
    <r>
      <t>ПЛ-2901</t>
    </r>
    <r>
      <rPr>
        <sz val="20"/>
        <rFont val="Arial"/>
        <family val="2"/>
        <charset val="204"/>
      </rPr>
      <t xml:space="preserve"> (для ШК-3302, ШК-3305)</t>
    </r>
  </si>
  <si>
    <r>
      <t>ПЛ-2903</t>
    </r>
    <r>
      <rPr>
        <sz val="20"/>
        <rFont val="Arial"/>
        <family val="2"/>
        <charset val="204"/>
      </rPr>
      <t xml:space="preserve"> (для ШК-3311)</t>
    </r>
  </si>
  <si>
    <r>
      <t xml:space="preserve">СТ-3301 </t>
    </r>
    <r>
      <rPr>
        <sz val="20"/>
        <rFont val="Arial"/>
        <family val="2"/>
        <charset val="204"/>
      </rPr>
      <t>(универсальные модули)</t>
    </r>
  </si>
  <si>
    <t>1798х408х358</t>
  </si>
  <si>
    <r>
      <t xml:space="preserve">СТ-3302 </t>
    </r>
    <r>
      <rPr>
        <sz val="20"/>
        <rFont val="Arial"/>
        <family val="2"/>
        <charset val="204"/>
      </rPr>
      <t>(универсальные модули)</t>
    </r>
  </si>
  <si>
    <t>1446х408х358</t>
  </si>
  <si>
    <t>ТБ-3302</t>
  </si>
  <si>
    <t>504х1112х382</t>
  </si>
  <si>
    <t>ТБ-3304</t>
  </si>
  <si>
    <t>504х1374х382</t>
  </si>
  <si>
    <t>ТБ-3305</t>
  </si>
  <si>
    <t>504х1668х382</t>
  </si>
  <si>
    <t>ТБ-3319</t>
  </si>
  <si>
    <t>682х1374х386</t>
  </si>
  <si>
    <t>ТБ-3321</t>
  </si>
  <si>
    <t>682х1112х386</t>
  </si>
  <si>
    <r>
      <t xml:space="preserve">Корпус: </t>
    </r>
    <r>
      <rPr>
        <sz val="26"/>
        <rFont val="Arial"/>
        <family val="2"/>
        <charset val="204"/>
      </rPr>
      <t>Дуб апрель темный, Дуб серый</t>
    </r>
  </si>
  <si>
    <t>Дуб апрель темный-Лофт Голдэн Пэлас</t>
  </si>
  <si>
    <t>Ручки и опоры: черные матовые</t>
  </si>
  <si>
    <t>ШК-3302 Дуб серый-Айронвуд серебро</t>
  </si>
  <si>
    <t>Модули СТ-3301 и СТ-3302 отдельно стоять не могут, комплектуются со шкафами ШК-3315 и ШК-3316.</t>
  </si>
  <si>
    <t>Вариант 1</t>
  </si>
  <si>
    <t>Вариант 2</t>
  </si>
  <si>
    <t>ШК-2917</t>
  </si>
  <si>
    <r>
      <t>ПЛ-11</t>
    </r>
    <r>
      <rPr>
        <sz val="22"/>
        <rFont val="Arial"/>
        <family val="2"/>
        <charset val="204"/>
      </rPr>
      <t xml:space="preserve"> </t>
    </r>
    <r>
      <rPr>
        <sz val="20"/>
        <rFont val="Arial"/>
        <family val="2"/>
        <charset val="204"/>
      </rPr>
      <t>(для ШК-2801)</t>
    </r>
  </si>
  <si>
    <t>2150х3042х470</t>
  </si>
  <si>
    <t>Композиция №32</t>
  </si>
  <si>
    <t>АН-805 Дуб серый Черное стекло</t>
  </si>
  <si>
    <r>
      <t xml:space="preserve">ПЛ-13 </t>
    </r>
    <r>
      <rPr>
        <sz val="22"/>
        <rFont val="Arial"/>
        <family val="2"/>
        <charset val="204"/>
      </rPr>
      <t>(для ШК-833)</t>
    </r>
  </si>
  <si>
    <r>
      <t>Корпус, фасад:</t>
    </r>
    <r>
      <rPr>
        <sz val="26"/>
        <rFont val="Arial"/>
        <family val="2"/>
        <charset val="204"/>
      </rPr>
      <t xml:space="preserve"> Бодега белая, Дуб серый</t>
    </r>
  </si>
  <si>
    <t>ШК-814 Дуб серый</t>
  </si>
  <si>
    <r>
      <t xml:space="preserve">Максимальная высота матраса </t>
    </r>
    <r>
      <rPr>
        <b/>
        <sz val="28"/>
        <rFont val="Arial"/>
        <family val="2"/>
        <charset val="204"/>
      </rPr>
      <t>180</t>
    </r>
    <r>
      <rPr>
        <sz val="28"/>
        <rFont val="Arial"/>
        <family val="2"/>
        <charset val="204"/>
      </rPr>
      <t xml:space="preserve"> мм</t>
    </r>
  </si>
  <si>
    <t>КМ-2912</t>
  </si>
  <si>
    <t>1046х838х470</t>
  </si>
  <si>
    <r>
      <t xml:space="preserve">ПЛ-2901 </t>
    </r>
    <r>
      <rPr>
        <sz val="20"/>
        <rFont val="Arial"/>
        <family val="2"/>
        <charset val="204"/>
      </rPr>
      <t>(для ШК-2902÷2905)</t>
    </r>
  </si>
  <si>
    <t>ШК-2905</t>
  </si>
  <si>
    <t>Прайс-лист молодежная ШАДЕ</t>
  </si>
  <si>
    <t>Прайс-лист гостиная ШАДЕ</t>
  </si>
  <si>
    <t>Прайс-лист прихожая ШАДЕ</t>
  </si>
  <si>
    <r>
      <t>ШК-2902</t>
    </r>
    <r>
      <rPr>
        <sz val="20"/>
        <rFont val="Arial"/>
        <family val="2"/>
        <charset val="204"/>
      </rPr>
      <t xml:space="preserve"> (спальня "Шаде")</t>
    </r>
  </si>
  <si>
    <t>2182х916х588</t>
  </si>
  <si>
    <r>
      <t>ШК-2905</t>
    </r>
    <r>
      <rPr>
        <sz val="20"/>
        <rFont val="Arial"/>
        <family val="2"/>
        <charset val="204"/>
      </rPr>
      <t xml:space="preserve"> (спальня "Шаде")</t>
    </r>
  </si>
  <si>
    <r>
      <t>ШК-2911</t>
    </r>
    <r>
      <rPr>
        <sz val="20"/>
        <rFont val="Arial"/>
        <family val="2"/>
        <charset val="204"/>
      </rPr>
      <t xml:space="preserve"> (спальня "Шаде")</t>
    </r>
  </si>
  <si>
    <t>2182х458х588</t>
  </si>
  <si>
    <t>ШК-3415</t>
  </si>
  <si>
    <t>ШК-3416</t>
  </si>
  <si>
    <t>ШК-3421</t>
  </si>
  <si>
    <t>ШК-3423</t>
  </si>
  <si>
    <t>ШК-3424</t>
  </si>
  <si>
    <t>ШК-3425</t>
  </si>
  <si>
    <t>1528х1112х378</t>
  </si>
  <si>
    <t>ШК-3433</t>
  </si>
  <si>
    <t>ШК-3438</t>
  </si>
  <si>
    <t>АН-3401</t>
  </si>
  <si>
    <t>АН-3403</t>
  </si>
  <si>
    <t>АН-3408</t>
  </si>
  <si>
    <r>
      <t xml:space="preserve">ПЛ-11 </t>
    </r>
    <r>
      <rPr>
        <sz val="20"/>
        <rFont val="Arial"/>
        <family val="2"/>
        <charset val="204"/>
      </rPr>
      <t>(для ШК-3416)</t>
    </r>
  </si>
  <si>
    <r>
      <t>ПЛ-2901</t>
    </r>
    <r>
      <rPr>
        <sz val="20"/>
        <rFont val="Arial"/>
        <family val="2"/>
        <charset val="204"/>
      </rPr>
      <t xml:space="preserve"> (для ШК-2902, ШК-2905)</t>
    </r>
  </si>
  <si>
    <r>
      <t>ПЛ-2903</t>
    </r>
    <r>
      <rPr>
        <sz val="20"/>
        <rFont val="Arial"/>
        <family val="2"/>
        <charset val="204"/>
      </rPr>
      <t xml:space="preserve"> (для ШК-2911)</t>
    </r>
  </si>
  <si>
    <t>ПС-3403</t>
  </si>
  <si>
    <t>2150х600х1398</t>
  </si>
  <si>
    <r>
      <t>УМ-3401</t>
    </r>
    <r>
      <rPr>
        <sz val="20"/>
        <rFont val="Arial"/>
        <family val="2"/>
        <charset val="204"/>
      </rPr>
      <t xml:space="preserve"> (угловые модули)</t>
    </r>
  </si>
  <si>
    <t>2152х358х370</t>
  </si>
  <si>
    <t>ТБ-3402</t>
  </si>
  <si>
    <t>ТБ-3404</t>
  </si>
  <si>
    <t>ТБ-3405</t>
  </si>
  <si>
    <t>ТБ-3406</t>
  </si>
  <si>
    <t>ТБ-3409</t>
  </si>
  <si>
    <t>ТБ-3410</t>
  </si>
  <si>
    <t>ТБ-3411</t>
  </si>
  <si>
    <r>
      <t xml:space="preserve">Комбинированный: </t>
    </r>
    <r>
      <rPr>
        <sz val="26"/>
        <rFont val="Arial"/>
        <family val="2"/>
        <charset val="204"/>
      </rPr>
      <t>Дуб серый-Черный ясень,</t>
    </r>
  </si>
  <si>
    <t xml:space="preserve">                                    Черный ясень-Санторини белый</t>
  </si>
  <si>
    <r>
      <t>Ручки и опоры:</t>
    </r>
    <r>
      <rPr>
        <sz val="26"/>
        <rFont val="Arial"/>
        <family val="2"/>
        <charset val="204"/>
      </rPr>
      <t xml:space="preserve"> черные матовые</t>
    </r>
  </si>
  <si>
    <t>ШК-3416 Дуб серый-Черный ясень</t>
  </si>
  <si>
    <t>Модули СТ-3301 и СТ-3302 отдельно стоять не могут, комплектуются со шкафами ШК-3415 и ШК-3416.</t>
  </si>
  <si>
    <r>
      <t xml:space="preserve">ШК-2902 </t>
    </r>
    <r>
      <rPr>
        <sz val="20"/>
        <rFont val="Arial"/>
        <family val="2"/>
        <charset val="204"/>
      </rPr>
      <t>(спальня "Шаде")</t>
    </r>
  </si>
  <si>
    <t>ШК-3429</t>
  </si>
  <si>
    <t>2150х458х382</t>
  </si>
  <si>
    <t>ШК-3432</t>
  </si>
  <si>
    <t>ШК-3442</t>
  </si>
  <si>
    <t>В-3406</t>
  </si>
  <si>
    <r>
      <t>З-1502</t>
    </r>
    <r>
      <rPr>
        <sz val="20"/>
        <rFont val="Arial"/>
        <family val="2"/>
        <charset val="204"/>
      </rPr>
      <t xml:space="preserve"> (универсальные модули)</t>
    </r>
  </si>
  <si>
    <r>
      <t>З-1503</t>
    </r>
    <r>
      <rPr>
        <sz val="20"/>
        <rFont val="Arial"/>
        <family val="2"/>
        <charset val="204"/>
      </rPr>
      <t xml:space="preserve"> (универсальные модули)</t>
    </r>
  </si>
  <si>
    <t>ТБ-3412</t>
  </si>
  <si>
    <t>ТБ-3413</t>
  </si>
  <si>
    <r>
      <t>ПЛ-11</t>
    </r>
    <r>
      <rPr>
        <sz val="20"/>
        <rFont val="Arial"/>
        <family val="2"/>
        <charset val="204"/>
      </rPr>
      <t xml:space="preserve"> (для ШК-3416, ШК-3429)</t>
    </r>
  </si>
  <si>
    <r>
      <t>ПЛ-12</t>
    </r>
    <r>
      <rPr>
        <sz val="20"/>
        <rFont val="Arial"/>
        <family val="2"/>
        <charset val="204"/>
      </rPr>
      <t xml:space="preserve"> (для ШК-3432)</t>
    </r>
  </si>
  <si>
    <r>
      <t>Ткань:</t>
    </r>
    <r>
      <rPr>
        <sz val="26"/>
        <rFont val="Arial"/>
        <family val="2"/>
        <charset val="204"/>
      </rPr>
      <t xml:space="preserve"> Simple 27</t>
    </r>
  </si>
  <si>
    <t xml:space="preserve">                                  Черный ясень-Санторини белый</t>
  </si>
  <si>
    <t>Корпус: Дуб серый</t>
  </si>
  <si>
    <t>Фасад (МДФ 16 мм): Черный ясень</t>
  </si>
  <si>
    <t>Корпус: Черный ясень</t>
  </si>
  <si>
    <t>Фасад (МДФ 16 мм): Санторини белый</t>
  </si>
  <si>
    <r>
      <t xml:space="preserve">Внимание! </t>
    </r>
    <r>
      <rPr>
        <sz val="26"/>
        <rFont val="Arial"/>
        <family val="2"/>
        <charset val="204"/>
      </rPr>
      <t>Направление текстуры ЛДСП на кроватных щитах с кодом серии 291 может отличаться от изображений, представленных в каталогах и на сайте.</t>
    </r>
  </si>
  <si>
    <t>ШК-2915</t>
  </si>
  <si>
    <t>КМ-2312</t>
  </si>
  <si>
    <t>1046х838х466</t>
  </si>
  <si>
    <t>ШК-3015</t>
  </si>
  <si>
    <r>
      <t xml:space="preserve">ШК-3029 </t>
    </r>
    <r>
      <rPr>
        <sz val="20"/>
        <rFont val="Arial"/>
        <family val="2"/>
        <charset val="204"/>
      </rPr>
      <t>(универсальные модули)</t>
    </r>
  </si>
  <si>
    <t>ШК-3032</t>
  </si>
  <si>
    <t>ШК-3033</t>
  </si>
  <si>
    <t>ШК-3038</t>
  </si>
  <si>
    <t>ШК-3042</t>
  </si>
  <si>
    <t>В-3006</t>
  </si>
  <si>
    <t>ТБ-3012</t>
  </si>
  <si>
    <t>ТБ-3013</t>
  </si>
  <si>
    <r>
      <t>ПЛ-11</t>
    </r>
    <r>
      <rPr>
        <sz val="20"/>
        <rFont val="Arial"/>
        <family val="2"/>
        <charset val="204"/>
      </rPr>
      <t xml:space="preserve"> (для ШК-3016, ШК-3029)</t>
    </r>
  </si>
  <si>
    <r>
      <t>ПЛ-12</t>
    </r>
    <r>
      <rPr>
        <sz val="20"/>
        <rFont val="Arial"/>
        <family val="2"/>
        <charset val="204"/>
      </rPr>
      <t xml:space="preserve"> (для ШК-3032)</t>
    </r>
  </si>
  <si>
    <t>Прайс-лист прихожая АНИМА</t>
  </si>
  <si>
    <t>ШК-3016 Дуб серый-Белый</t>
  </si>
  <si>
    <t>2150х700х700(378)</t>
  </si>
  <si>
    <r>
      <t xml:space="preserve">Корпус: </t>
    </r>
    <r>
      <rPr>
        <sz val="26"/>
        <rFont val="Arial"/>
        <family val="2"/>
        <charset val="204"/>
      </rPr>
      <t>Дуб серый, Дуб апрель темный</t>
    </r>
  </si>
  <si>
    <t>Прайс-лист спальня Юми</t>
  </si>
  <si>
    <t>КР-350-М-12</t>
  </si>
  <si>
    <t>КР-350-М-14</t>
  </si>
  <si>
    <t>КР-350-М-16</t>
  </si>
  <si>
    <t>КРП-350-М-12</t>
  </si>
  <si>
    <t>КРП-350-М-14</t>
  </si>
  <si>
    <t>КРП-350-М-16</t>
  </si>
  <si>
    <t>ШК-3503</t>
  </si>
  <si>
    <t>ШК-3507</t>
  </si>
  <si>
    <t>ШК-3517</t>
  </si>
  <si>
    <t>ШК-3518</t>
  </si>
  <si>
    <t>ШК-3521</t>
  </si>
  <si>
    <t>ШК-3522</t>
  </si>
  <si>
    <t>ШК-3524</t>
  </si>
  <si>
    <t>ШК-3525</t>
  </si>
  <si>
    <r>
      <t xml:space="preserve">ПЛ-01 </t>
    </r>
    <r>
      <rPr>
        <sz val="22"/>
        <rFont val="Arial"/>
        <family val="2"/>
        <charset val="204"/>
      </rPr>
      <t>(4 шт для ШК-3524, ШК-3525)</t>
    </r>
  </si>
  <si>
    <r>
      <t xml:space="preserve">ПЛ-02 </t>
    </r>
    <r>
      <rPr>
        <sz val="22"/>
        <rFont val="Arial"/>
        <family val="2"/>
        <charset val="204"/>
      </rPr>
      <t>(4 шт для ШК-3517, ШК-3518)</t>
    </r>
  </si>
  <si>
    <r>
      <t xml:space="preserve">ПЛ-14 </t>
    </r>
    <r>
      <rPr>
        <sz val="22"/>
        <rFont val="Arial"/>
        <family val="2"/>
        <charset val="204"/>
      </rPr>
      <t>(1 шт для ШК-3517, ШК-3518)</t>
    </r>
  </si>
  <si>
    <r>
      <t xml:space="preserve">ПЛ-15 </t>
    </r>
    <r>
      <rPr>
        <sz val="22"/>
        <rFont val="Arial"/>
        <family val="2"/>
        <charset val="204"/>
      </rPr>
      <t>(1 шт для ШК-3503)</t>
    </r>
  </si>
  <si>
    <r>
      <t xml:space="preserve">ПЛ-16 </t>
    </r>
    <r>
      <rPr>
        <sz val="22"/>
        <rFont val="Arial"/>
        <family val="2"/>
        <charset val="204"/>
      </rPr>
      <t>(1 шт для ШК-3507)</t>
    </r>
  </si>
  <si>
    <t>КМ-3501</t>
  </si>
  <si>
    <t>КМ-3502</t>
  </si>
  <si>
    <t>КМ-3503</t>
  </si>
  <si>
    <t>КМ-3504</t>
  </si>
  <si>
    <t>КМ-3505</t>
  </si>
  <si>
    <t>ТП-3501</t>
  </si>
  <si>
    <t>ТС-3501</t>
  </si>
  <si>
    <r>
      <t>З-3201</t>
    </r>
    <r>
      <rPr>
        <sz val="20"/>
        <rFont val="Arial"/>
        <family val="2"/>
        <charset val="204"/>
      </rPr>
      <t xml:space="preserve"> (спальня "Анима")</t>
    </r>
  </si>
  <si>
    <r>
      <t>З-3202</t>
    </r>
    <r>
      <rPr>
        <sz val="20"/>
        <rFont val="Arial"/>
        <family val="2"/>
        <charset val="204"/>
      </rPr>
      <t xml:space="preserve"> (спальня "Анима")</t>
    </r>
  </si>
  <si>
    <t>1140х1300х2075</t>
  </si>
  <si>
    <t>1140х1500х2075</t>
  </si>
  <si>
    <t>1140х1700х2075</t>
  </si>
  <si>
    <t>844х836х464</t>
  </si>
  <si>
    <t>1070х836х464</t>
  </si>
  <si>
    <t>844х1376х464</t>
  </si>
  <si>
    <t>1070х1376х464</t>
  </si>
  <si>
    <t>1298х558х464</t>
  </si>
  <si>
    <t>528х558х376</t>
  </si>
  <si>
    <t>781х836х464</t>
  </si>
  <si>
    <r>
      <t xml:space="preserve">Фасад (МДФ): </t>
    </r>
    <r>
      <rPr>
        <sz val="26"/>
        <rFont val="Arial"/>
        <family val="2"/>
        <charset val="204"/>
      </rPr>
      <t>Milk</t>
    </r>
  </si>
  <si>
    <r>
      <t xml:space="preserve">Фасад (МДФ): </t>
    </r>
    <r>
      <rPr>
        <sz val="26"/>
        <rFont val="Arial"/>
        <family val="2"/>
        <charset val="204"/>
      </rPr>
      <t>Milk, Эвкалипт</t>
    </r>
  </si>
  <si>
    <t>ШК-3503 Дуб серый-Эвкалипт</t>
  </si>
  <si>
    <t>Прайс-лист гостиная Ома</t>
  </si>
  <si>
    <t>ШК-3602</t>
  </si>
  <si>
    <t>ШК-3605</t>
  </si>
  <si>
    <t>ШК-3611</t>
  </si>
  <si>
    <t>ШК-3615</t>
  </si>
  <si>
    <t>ШК-3616</t>
  </si>
  <si>
    <t>ШК-3619</t>
  </si>
  <si>
    <t>2150х556х382</t>
  </si>
  <si>
    <t>ШК-3620</t>
  </si>
  <si>
    <t>ШК-3621</t>
  </si>
  <si>
    <t>1920х556х378</t>
  </si>
  <si>
    <t>ШК-3622</t>
  </si>
  <si>
    <t>1920х556х382</t>
  </si>
  <si>
    <t>ШК-3623</t>
  </si>
  <si>
    <t>1568х916х378</t>
  </si>
  <si>
    <t>ШК-3624</t>
  </si>
  <si>
    <t>ШК-3633</t>
  </si>
  <si>
    <t>АН-3601</t>
  </si>
  <si>
    <t>АН-3602</t>
  </si>
  <si>
    <t>1374х360х378</t>
  </si>
  <si>
    <t>АН-3603</t>
  </si>
  <si>
    <t>АН-3608</t>
  </si>
  <si>
    <r>
      <t xml:space="preserve">ПЛ-11 </t>
    </r>
    <r>
      <rPr>
        <sz val="20"/>
        <rFont val="Arial"/>
        <family val="2"/>
        <charset val="204"/>
      </rPr>
      <t>(для ШК-3616)</t>
    </r>
  </si>
  <si>
    <r>
      <t>ПЛ-2901</t>
    </r>
    <r>
      <rPr>
        <sz val="20"/>
        <rFont val="Arial"/>
        <family val="2"/>
        <charset val="204"/>
      </rPr>
      <t xml:space="preserve"> (для ШК-3602, ШК-3605)</t>
    </r>
  </si>
  <si>
    <r>
      <t>ПЛ-2903</t>
    </r>
    <r>
      <rPr>
        <sz val="20"/>
        <rFont val="Arial"/>
        <family val="2"/>
        <charset val="204"/>
      </rPr>
      <t xml:space="preserve"> (для ШК-3611)</t>
    </r>
  </si>
  <si>
    <t>ТБ-3602</t>
  </si>
  <si>
    <t>528х1114х376</t>
  </si>
  <si>
    <t>ТБ-3603</t>
  </si>
  <si>
    <t>ТБ-3604</t>
  </si>
  <si>
    <t>528х1376х376</t>
  </si>
  <si>
    <t>ТБ-3605</t>
  </si>
  <si>
    <t>528х1670х376</t>
  </si>
  <si>
    <t>ТБ-3606</t>
  </si>
  <si>
    <t>ТБ-3609</t>
  </si>
  <si>
    <t>706х1376х380</t>
  </si>
  <si>
    <t>ТБ-3610</t>
  </si>
  <si>
    <t>706х1114х380</t>
  </si>
  <si>
    <t>ТБ-3611</t>
  </si>
  <si>
    <r>
      <t xml:space="preserve">Стекло: </t>
    </r>
    <r>
      <rPr>
        <sz val="26"/>
        <rFont val="Arial"/>
        <family val="2"/>
        <charset val="204"/>
      </rPr>
      <t>тонированное</t>
    </r>
  </si>
  <si>
    <r>
      <t xml:space="preserve">Профиль алюминиевый: </t>
    </r>
    <r>
      <rPr>
        <sz val="26"/>
        <rFont val="Arial"/>
        <family val="2"/>
        <charset val="204"/>
      </rPr>
      <t>черный</t>
    </r>
  </si>
  <si>
    <t>ШК-3616 Графит</t>
  </si>
  <si>
    <t>Модули СТ-3301 и СТ-3302 отдельно стоять не могут, комплектуются со шкафами ШК-3615 и ШК-3616.</t>
  </si>
  <si>
    <r>
      <t>Подсветка СВ-3602</t>
    </r>
    <r>
      <rPr>
        <sz val="22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(для ШК-3619, ШК-3622)</t>
    </r>
  </si>
  <si>
    <r>
      <t>Подсветка СВ-3603</t>
    </r>
    <r>
      <rPr>
        <sz val="14"/>
        <rFont val="Arial"/>
        <family val="2"/>
        <charset val="204"/>
      </rPr>
      <t xml:space="preserve"> (для АН-3602, ШК-3620)</t>
    </r>
  </si>
  <si>
    <r>
      <t xml:space="preserve">ШК-3602 </t>
    </r>
    <r>
      <rPr>
        <sz val="20"/>
        <rFont val="Arial"/>
        <family val="2"/>
        <charset val="204"/>
      </rPr>
      <t>(гостиная "Ома")</t>
    </r>
  </si>
  <si>
    <t>ШК-3705</t>
  </si>
  <si>
    <r>
      <t>ШК-3611</t>
    </r>
    <r>
      <rPr>
        <sz val="20"/>
        <rFont val="Arial"/>
        <family val="2"/>
        <charset val="204"/>
      </rPr>
      <t xml:space="preserve"> (гостиная "Ома")</t>
    </r>
  </si>
  <si>
    <t>ШК-3715</t>
  </si>
  <si>
    <r>
      <t>ШК-3616</t>
    </r>
    <r>
      <rPr>
        <sz val="20"/>
        <rFont val="Arial"/>
        <family val="2"/>
        <charset val="204"/>
      </rPr>
      <t xml:space="preserve"> (гостиная "Ома")</t>
    </r>
  </si>
  <si>
    <t>ШК-3719</t>
  </si>
  <si>
    <r>
      <t>ШК-3620</t>
    </r>
    <r>
      <rPr>
        <sz val="20"/>
        <rFont val="Arial"/>
        <family val="2"/>
        <charset val="204"/>
      </rPr>
      <t xml:space="preserve"> (гостиная "Ома")</t>
    </r>
  </si>
  <si>
    <t>ШК-3721</t>
  </si>
  <si>
    <t>ШК-3722</t>
  </si>
  <si>
    <t>ШК-3723</t>
  </si>
  <si>
    <t>ШК-3724</t>
  </si>
  <si>
    <t>ШК-3725</t>
  </si>
  <si>
    <t>1568х1112х378</t>
  </si>
  <si>
    <r>
      <t>ШК-3633</t>
    </r>
    <r>
      <rPr>
        <sz val="20"/>
        <rFont val="Arial"/>
        <family val="2"/>
        <charset val="204"/>
      </rPr>
      <t xml:space="preserve"> (гостиная "Ома")</t>
    </r>
  </si>
  <si>
    <r>
      <t>АН-3601</t>
    </r>
    <r>
      <rPr>
        <sz val="20"/>
        <rFont val="Arial"/>
        <family val="2"/>
        <charset val="204"/>
      </rPr>
      <t xml:space="preserve"> (гостиная "Ома")</t>
    </r>
  </si>
  <si>
    <r>
      <t>АН-3602</t>
    </r>
    <r>
      <rPr>
        <sz val="20"/>
        <rFont val="Arial"/>
        <family val="2"/>
        <charset val="204"/>
      </rPr>
      <t xml:space="preserve"> (гостиная "Ома")</t>
    </r>
  </si>
  <si>
    <r>
      <t>АН-3603</t>
    </r>
    <r>
      <rPr>
        <sz val="20"/>
        <rFont val="Arial"/>
        <family val="2"/>
        <charset val="204"/>
      </rPr>
      <t xml:space="preserve"> (гостиная "Ома")</t>
    </r>
  </si>
  <si>
    <r>
      <t>АН-3608</t>
    </r>
    <r>
      <rPr>
        <sz val="20"/>
        <rFont val="Arial"/>
        <family val="2"/>
        <charset val="204"/>
      </rPr>
      <t xml:space="preserve"> (гостиная "Ома")</t>
    </r>
  </si>
  <si>
    <r>
      <t>ПЛ-2901</t>
    </r>
    <r>
      <rPr>
        <sz val="20"/>
        <rFont val="Arial"/>
        <family val="2"/>
        <charset val="204"/>
      </rPr>
      <t xml:space="preserve"> (для ШК-3602, ШК-3705)</t>
    </r>
  </si>
  <si>
    <t>ТБ-3702</t>
  </si>
  <si>
    <t>ТБ-3704</t>
  </si>
  <si>
    <t>ТБ-3705</t>
  </si>
  <si>
    <t>ТБ-3706</t>
  </si>
  <si>
    <t>ТБ-3709</t>
  </si>
  <si>
    <t>ТБ-3710</t>
  </si>
  <si>
    <t>ТБ-3711</t>
  </si>
  <si>
    <r>
      <rPr>
        <b/>
        <sz val="26"/>
        <rFont val="Arial"/>
        <family val="2"/>
        <charset val="204"/>
      </rPr>
      <t>Корпус (ЛДСП), фасад (ЛДСП)</t>
    </r>
    <r>
      <rPr>
        <sz val="26"/>
        <rFont val="Arial"/>
        <family val="2"/>
        <charset val="204"/>
      </rPr>
      <t>: Белый</t>
    </r>
  </si>
  <si>
    <r>
      <rPr>
        <b/>
        <sz val="26"/>
        <rFont val="Arial"/>
        <family val="2"/>
        <charset val="204"/>
      </rPr>
      <t>Корпус (ЛДСП), фасад (ЛДСП и МДФ):</t>
    </r>
    <r>
      <rPr>
        <sz val="26"/>
        <rFont val="Arial"/>
        <family val="2"/>
        <charset val="204"/>
      </rPr>
      <t xml:space="preserve"> Графит</t>
    </r>
  </si>
  <si>
    <r>
      <t xml:space="preserve">Ручки и опоры: </t>
    </r>
    <r>
      <rPr>
        <sz val="26"/>
        <rFont val="Arial"/>
        <family val="2"/>
        <charset val="204"/>
      </rPr>
      <t>черные матовые</t>
    </r>
  </si>
  <si>
    <t>Модули СТ-3301 и СТ-3302 отдельно стоять не могут, комплектуются со шкафами ШК-3715 и ШК-3616.</t>
  </si>
  <si>
    <r>
      <t>Подсветка СВ-3602</t>
    </r>
    <r>
      <rPr>
        <sz val="14"/>
        <rFont val="Arial"/>
        <family val="2"/>
        <charset val="204"/>
      </rPr>
      <t xml:space="preserve"> (для ШК-3719, ШК-3722)</t>
    </r>
  </si>
  <si>
    <r>
      <t>Подсветка СВ-3603</t>
    </r>
    <r>
      <rPr>
        <sz val="20"/>
        <rFont val="Arial"/>
        <family val="2"/>
        <charset val="204"/>
      </rPr>
      <t xml:space="preserve"> </t>
    </r>
    <r>
      <rPr>
        <sz val="14"/>
        <rFont val="Arial"/>
        <family val="2"/>
        <charset val="204"/>
      </rPr>
      <t>(для АН-3602, ШК-3620)</t>
    </r>
  </si>
  <si>
    <t>Прайс-лист гостиная Энсо</t>
  </si>
  <si>
    <t>Обращаем Ваше внимание, что цвет продукции на экране монитора и в печатных материалах (каталогах, брошюрах и пр.) может отличаться от реального.</t>
  </si>
  <si>
    <t>Ома</t>
  </si>
  <si>
    <t>Энсо</t>
  </si>
  <si>
    <t>Юми</t>
  </si>
  <si>
    <r>
      <t xml:space="preserve">Ткань: </t>
    </r>
    <r>
      <rPr>
        <sz val="26"/>
        <rFont val="Arial"/>
        <family val="2"/>
        <charset val="204"/>
      </rPr>
      <t>Simple 21, Simple 27, Simple 29</t>
    </r>
  </si>
  <si>
    <t>Вариант 3</t>
  </si>
  <si>
    <r>
      <t xml:space="preserve">Корпус: </t>
    </r>
    <r>
      <rPr>
        <sz val="26"/>
        <rFont val="Arial"/>
        <family val="2"/>
        <charset val="204"/>
      </rPr>
      <t>Графит</t>
    </r>
  </si>
  <si>
    <r>
      <t xml:space="preserve">Фасад (МДФ): </t>
    </r>
    <r>
      <rPr>
        <sz val="26"/>
        <rFont val="Arial"/>
        <family val="2"/>
        <charset val="204"/>
      </rPr>
      <t>Графит</t>
    </r>
  </si>
  <si>
    <t>ЭМЭ</t>
  </si>
  <si>
    <t>Прайс-лист гостиная ЭМЭ</t>
  </si>
  <si>
    <r>
      <rPr>
        <b/>
        <sz val="26"/>
        <rFont val="Arial"/>
        <family val="2"/>
        <charset val="204"/>
      </rPr>
      <t>Корпус (ЛДСП)</t>
    </r>
    <r>
      <rPr>
        <sz val="26"/>
        <rFont val="Arial"/>
        <family val="2"/>
        <charset val="204"/>
      </rPr>
      <t>: Белый</t>
    </r>
  </si>
  <si>
    <r>
      <rPr>
        <b/>
        <sz val="26"/>
        <rFont val="Arial"/>
        <family val="2"/>
        <charset val="204"/>
      </rPr>
      <t>Корпус (ЛДСП), фасад (МДФ):</t>
    </r>
    <r>
      <rPr>
        <sz val="26"/>
        <rFont val="Arial"/>
        <family val="2"/>
        <charset val="204"/>
      </rPr>
      <t xml:space="preserve"> Графит</t>
    </r>
  </si>
  <si>
    <r>
      <t xml:space="preserve">Декор фасада: </t>
    </r>
    <r>
      <rPr>
        <sz val="26"/>
        <rFont val="Arial"/>
        <family val="2"/>
        <charset val="204"/>
      </rPr>
      <t>стальная полоса золото</t>
    </r>
  </si>
  <si>
    <t>ШК-3916 Графит</t>
  </si>
  <si>
    <r>
      <rPr>
        <b/>
        <sz val="26"/>
        <rFont val="Arial"/>
        <family val="2"/>
        <charset val="204"/>
      </rPr>
      <t>Внимание!</t>
    </r>
    <r>
      <rPr>
        <sz val="26"/>
        <rFont val="Arial"/>
        <family val="2"/>
        <charset val="204"/>
      </rPr>
      <t xml:space="preserve"> Модули СТ-3301 и СТ-3302 отдельно стоять не могут, комплектуются со шкафами ШК-3915, ШК-3916 и ШК-3930.</t>
    </r>
  </si>
  <si>
    <t>ШК-3902</t>
  </si>
  <si>
    <t>ШК-3905</t>
  </si>
  <si>
    <t>ШК-3911</t>
  </si>
  <si>
    <t>ШК-3915</t>
  </si>
  <si>
    <t>ШК-3916</t>
  </si>
  <si>
    <t>ШК-3919</t>
  </si>
  <si>
    <t>ШК-3920</t>
  </si>
  <si>
    <t>ШК-3921</t>
  </si>
  <si>
    <t>1890х458х378</t>
  </si>
  <si>
    <t>ШК-3922</t>
  </si>
  <si>
    <t>1890х458х382</t>
  </si>
  <si>
    <t>ШК-3923</t>
  </si>
  <si>
    <t>1538х916х378</t>
  </si>
  <si>
    <t>ШК-3924</t>
  </si>
  <si>
    <t>ШК-3927</t>
  </si>
  <si>
    <t>ШК-3930</t>
  </si>
  <si>
    <t>ШК-3933</t>
  </si>
  <si>
    <t>АН-3901</t>
  </si>
  <si>
    <t>АН-3902</t>
  </si>
  <si>
    <t>1061х360х374</t>
  </si>
  <si>
    <t>АН-3903</t>
  </si>
  <si>
    <t>АН-3908</t>
  </si>
  <si>
    <r>
      <t xml:space="preserve">ПЛ-11 </t>
    </r>
    <r>
      <rPr>
        <sz val="20"/>
        <rFont val="Arial"/>
        <family val="2"/>
        <charset val="204"/>
      </rPr>
      <t>(для ШК-3916)</t>
    </r>
  </si>
  <si>
    <r>
      <t>ПЛ-2901</t>
    </r>
    <r>
      <rPr>
        <sz val="20"/>
        <rFont val="Arial"/>
        <family val="2"/>
        <charset val="204"/>
      </rPr>
      <t xml:space="preserve"> (для ШК-3902, ШК-3905)</t>
    </r>
  </si>
  <si>
    <r>
      <t>ПЛ-2903</t>
    </r>
    <r>
      <rPr>
        <sz val="20"/>
        <rFont val="Arial"/>
        <family val="2"/>
        <charset val="204"/>
      </rPr>
      <t xml:space="preserve"> (для ШК-3911)</t>
    </r>
  </si>
  <si>
    <t>ТБ-3902</t>
  </si>
  <si>
    <t>498х1114х376</t>
  </si>
  <si>
    <t>ТБ-3903</t>
  </si>
  <si>
    <t>ТБ-3904</t>
  </si>
  <si>
    <t>498х1376х376</t>
  </si>
  <si>
    <t>ТБ-3905</t>
  </si>
  <si>
    <t>498х1670х376</t>
  </si>
  <si>
    <t>ТБ-3906</t>
  </si>
  <si>
    <t>ТБ-3909</t>
  </si>
  <si>
    <t>676х1376х380</t>
  </si>
  <si>
    <t>ТБ-3910</t>
  </si>
  <si>
    <t>676х1114х380</t>
  </si>
  <si>
    <t>ТБ-3911</t>
  </si>
  <si>
    <t>ТБ-3925</t>
  </si>
  <si>
    <r>
      <t xml:space="preserve">Подсветка СВ-3602 </t>
    </r>
    <r>
      <rPr>
        <sz val="20"/>
        <rFont val="Arial"/>
        <family val="2"/>
        <charset val="204"/>
      </rPr>
      <t>(для ШК-3919, ШК-3922)</t>
    </r>
  </si>
  <si>
    <r>
      <t>Подсветка СВ-3603</t>
    </r>
    <r>
      <rPr>
        <sz val="20"/>
        <rFont val="Arial"/>
        <family val="2"/>
        <charset val="204"/>
      </rPr>
      <t xml:space="preserve"> (для АН-3602, ШК-3920)</t>
    </r>
  </si>
  <si>
    <t>ШК-3319</t>
  </si>
  <si>
    <t>ШК-3320</t>
  </si>
  <si>
    <t>ШК-3322</t>
  </si>
  <si>
    <t>ШК-3330</t>
  </si>
  <si>
    <t>ПЛ-3901</t>
  </si>
  <si>
    <t>270х1112х200</t>
  </si>
  <si>
    <t>ПЛ-3902</t>
  </si>
  <si>
    <t>270х1374х200</t>
  </si>
  <si>
    <t>ТБ-3325</t>
  </si>
  <si>
    <t>ШК-3419</t>
  </si>
  <si>
    <t>ШК-3420</t>
  </si>
  <si>
    <t>ШК-3422</t>
  </si>
  <si>
    <t>ШК-3430</t>
  </si>
  <si>
    <t>ТБ-3425</t>
  </si>
  <si>
    <t>ТБ-3426</t>
  </si>
  <si>
    <t>НАО-Моно</t>
  </si>
  <si>
    <t>Прайс-лист гостиная НАО-Моно</t>
  </si>
  <si>
    <t>ШК-4015</t>
  </si>
  <si>
    <t>ШК-4016</t>
  </si>
  <si>
    <t>ШК-4027</t>
  </si>
  <si>
    <t>АН-4051</t>
  </si>
  <si>
    <t>1374х360х268</t>
  </si>
  <si>
    <t>АН-4052</t>
  </si>
  <si>
    <t>1061х360х268</t>
  </si>
  <si>
    <t>АН-4053</t>
  </si>
  <si>
    <t>344х1112х268</t>
  </si>
  <si>
    <t>АН-4054</t>
  </si>
  <si>
    <t>344х1374х268</t>
  </si>
  <si>
    <r>
      <t xml:space="preserve">ПЛ-11 </t>
    </r>
    <r>
      <rPr>
        <sz val="20"/>
        <rFont val="Arial"/>
        <family val="2"/>
        <charset val="204"/>
      </rPr>
      <t>(для ШК-4016)</t>
    </r>
  </si>
  <si>
    <t>ПЛ-4051</t>
  </si>
  <si>
    <t>1248х1374х200</t>
  </si>
  <si>
    <r>
      <t>ПЛ-4052</t>
    </r>
    <r>
      <rPr>
        <sz val="20"/>
        <rFont val="Arial"/>
        <family val="2"/>
        <charset val="204"/>
      </rPr>
      <t xml:space="preserve"> (универсальные модули)</t>
    </r>
  </si>
  <si>
    <t>360х292х248</t>
  </si>
  <si>
    <r>
      <t>ПЛ-4053</t>
    </r>
    <r>
      <rPr>
        <sz val="20"/>
        <rFont val="Arial"/>
        <family val="2"/>
        <charset val="204"/>
      </rPr>
      <t xml:space="preserve"> (универсальные модули)</t>
    </r>
  </si>
  <si>
    <t>705х292х248</t>
  </si>
  <si>
    <t>СТ-4051</t>
  </si>
  <si>
    <t>2150х720х268</t>
  </si>
  <si>
    <t>ТБ-4051</t>
  </si>
  <si>
    <t>1081х360х268</t>
  </si>
  <si>
    <t>ТБ-4052</t>
  </si>
  <si>
    <t>364х1112х268</t>
  </si>
  <si>
    <t>ТБ-4053</t>
  </si>
  <si>
    <t>364х1374х268</t>
  </si>
  <si>
    <r>
      <t xml:space="preserve">Фасад (ЛДСП): </t>
    </r>
    <r>
      <rPr>
        <sz val="26"/>
        <rFont val="Arial"/>
        <family val="2"/>
        <charset val="204"/>
      </rPr>
      <t>Белый</t>
    </r>
  </si>
  <si>
    <r>
      <t xml:space="preserve">Декор фасада: </t>
    </r>
    <r>
      <rPr>
        <sz val="26"/>
        <rFont val="Arial"/>
        <family val="2"/>
        <charset val="204"/>
      </rPr>
      <t>профиль МДФ Дуб Вотан</t>
    </r>
  </si>
  <si>
    <r>
      <rPr>
        <b/>
        <sz val="26"/>
        <rFont val="Arial"/>
        <family val="2"/>
        <charset val="204"/>
      </rPr>
      <t>Корпус (ЛДСП)</t>
    </r>
    <r>
      <rPr>
        <sz val="26"/>
        <rFont val="Arial"/>
        <family val="2"/>
        <charset val="204"/>
      </rPr>
      <t>: Графит</t>
    </r>
  </si>
  <si>
    <r>
      <t xml:space="preserve">Фасад (ЛДСП): </t>
    </r>
    <r>
      <rPr>
        <sz val="26"/>
        <rFont val="Arial"/>
        <family val="2"/>
        <charset val="204"/>
      </rPr>
      <t>Графит</t>
    </r>
  </si>
  <si>
    <r>
      <rPr>
        <b/>
        <sz val="26"/>
        <rFont val="Arial"/>
        <family val="2"/>
        <charset val="204"/>
      </rPr>
      <t>Корпус (ЛДСП)</t>
    </r>
    <r>
      <rPr>
        <sz val="26"/>
        <rFont val="Arial"/>
        <family val="2"/>
        <charset val="204"/>
      </rPr>
      <t>: Дуб Вотан</t>
    </r>
  </si>
  <si>
    <r>
      <t xml:space="preserve">Фасад (ЛДСП): </t>
    </r>
    <r>
      <rPr>
        <sz val="26"/>
        <rFont val="Arial"/>
        <family val="2"/>
        <charset val="204"/>
      </rPr>
      <t>Белый, Графит, Дуб Вотан</t>
    </r>
  </si>
  <si>
    <t>ШК-4016 Графит</t>
  </si>
  <si>
    <r>
      <rPr>
        <b/>
        <sz val="26"/>
        <rFont val="Arial"/>
        <family val="2"/>
        <charset val="204"/>
      </rPr>
      <t>Фасад (ЛДСП 16 мм):</t>
    </r>
    <r>
      <rPr>
        <sz val="26"/>
        <rFont val="Arial"/>
        <family val="2"/>
        <charset val="204"/>
      </rPr>
      <t xml:space="preserve"> Графит, Белый</t>
    </r>
  </si>
  <si>
    <t>КР-351</t>
  </si>
  <si>
    <t>КР-351-16-12</t>
  </si>
  <si>
    <t>КР-351-16-14</t>
  </si>
  <si>
    <t>КР-351-16-16</t>
  </si>
  <si>
    <t>КР-351-16-18</t>
  </si>
  <si>
    <t>КРП-351-16-12</t>
  </si>
  <si>
    <t>КРП-351-16-14</t>
  </si>
  <si>
    <t>КРП-351-16-16</t>
  </si>
  <si>
    <t>КРП-351-16-18</t>
  </si>
  <si>
    <t>НАО</t>
  </si>
  <si>
    <t>Прайс-лист спальня НАО</t>
  </si>
  <si>
    <t>КР-410</t>
  </si>
  <si>
    <t>КР-411</t>
  </si>
  <si>
    <t>950х1692х2080</t>
  </si>
  <si>
    <t>КР-410-16-12</t>
  </si>
  <si>
    <t>КР-410-16-14</t>
  </si>
  <si>
    <t>КР-410-16-16</t>
  </si>
  <si>
    <t>КР-410-16-18</t>
  </si>
  <si>
    <t>КРП-410-16-12</t>
  </si>
  <si>
    <t>КРП-410-16-14</t>
  </si>
  <si>
    <t>КРП-410-16-16</t>
  </si>
  <si>
    <t>КРП-410-16-18</t>
  </si>
  <si>
    <t>КР-411-16-12</t>
  </si>
  <si>
    <t>950х1292х2080</t>
  </si>
  <si>
    <t>КР-411-16-14</t>
  </si>
  <si>
    <t>950х1492х2080</t>
  </si>
  <si>
    <t>КР-411-16-16</t>
  </si>
  <si>
    <t>КР-411-16-18</t>
  </si>
  <si>
    <t>950х1892х2080</t>
  </si>
  <si>
    <t>КРП-411-16-12</t>
  </si>
  <si>
    <t>КРП-411-16-14</t>
  </si>
  <si>
    <t>КРП-411-16-16</t>
  </si>
  <si>
    <t>КРП-411-16-18</t>
  </si>
  <si>
    <t>ШК-4101</t>
  </si>
  <si>
    <t>ШК-4102</t>
  </si>
  <si>
    <t>ШК-4105</t>
  </si>
  <si>
    <t>ШК-4106</t>
  </si>
  <si>
    <t>ШК-4113</t>
  </si>
  <si>
    <t>ШК-4114</t>
  </si>
  <si>
    <t>ШК-4115</t>
  </si>
  <si>
    <t>ШК-4116</t>
  </si>
  <si>
    <t>ШК-4117</t>
  </si>
  <si>
    <t>ШК-4118</t>
  </si>
  <si>
    <t>ШК-4120</t>
  </si>
  <si>
    <t>2300х405х590/360</t>
  </si>
  <si>
    <t>ШК-4123</t>
  </si>
  <si>
    <t>ШК-4124</t>
  </si>
  <si>
    <t>ШК-4126</t>
  </si>
  <si>
    <t>ШК-4127</t>
  </si>
  <si>
    <t>2300х1052х1032</t>
  </si>
  <si>
    <t>ШК-4128</t>
  </si>
  <si>
    <r>
      <t>ПТ-4101</t>
    </r>
    <r>
      <rPr>
        <sz val="20"/>
        <rFont val="Arial"/>
        <family val="2"/>
        <charset val="204"/>
      </rPr>
      <t xml:space="preserve"> (для шкафов шириной 458мм)</t>
    </r>
  </si>
  <si>
    <t>2330х522х100</t>
  </si>
  <si>
    <r>
      <t>ПТ-4102</t>
    </r>
    <r>
      <rPr>
        <sz val="20"/>
        <rFont val="Arial"/>
        <family val="2"/>
        <charset val="204"/>
      </rPr>
      <t xml:space="preserve"> (для шкафов шириной 916мм)</t>
    </r>
  </si>
  <si>
    <t>2330х980х100</t>
  </si>
  <si>
    <r>
      <t>ПТ-4103</t>
    </r>
    <r>
      <rPr>
        <sz val="20"/>
        <rFont val="Arial"/>
        <family val="2"/>
        <charset val="204"/>
      </rPr>
      <t xml:space="preserve"> (для шкафов шириной 1374мм)</t>
    </r>
  </si>
  <si>
    <t>2330х1438х100</t>
  </si>
  <si>
    <r>
      <t>ПТ-4104</t>
    </r>
    <r>
      <rPr>
        <sz val="20"/>
        <rFont val="Arial"/>
        <family val="2"/>
        <charset val="204"/>
      </rPr>
      <t xml:space="preserve"> (для шкафов шириной 1832мм)</t>
    </r>
  </si>
  <si>
    <t>2330х1896х100</t>
  </si>
  <si>
    <r>
      <t>ПТ-4105</t>
    </r>
    <r>
      <rPr>
        <sz val="20"/>
        <rFont val="Arial"/>
        <family val="2"/>
        <charset val="204"/>
      </rPr>
      <t xml:space="preserve"> (для ШК-4127, ШК-4128)</t>
    </r>
  </si>
  <si>
    <t>2330х592х572</t>
  </si>
  <si>
    <r>
      <t>ПТ-4106</t>
    </r>
    <r>
      <rPr>
        <sz val="20"/>
        <rFont val="Arial"/>
        <family val="2"/>
        <charset val="204"/>
      </rPr>
      <t xml:space="preserve"> (для ШК-4120)</t>
    </r>
  </si>
  <si>
    <t>32х405х335</t>
  </si>
  <si>
    <r>
      <t xml:space="preserve">ПЛ-01 </t>
    </r>
    <r>
      <rPr>
        <sz val="20"/>
        <rFont val="Arial"/>
        <family val="2"/>
        <charset val="204"/>
      </rPr>
      <t>(4 шт для ШК-4123, ШК-4124)</t>
    </r>
  </si>
  <si>
    <r>
      <t xml:space="preserve">ПЛ-02 </t>
    </r>
    <r>
      <rPr>
        <sz val="20"/>
        <rFont val="Arial"/>
        <family val="2"/>
        <charset val="204"/>
      </rPr>
      <t>(4 шт для ШК-4117, ШК-4118)</t>
    </r>
  </si>
  <si>
    <r>
      <t xml:space="preserve">ПЛ-14 </t>
    </r>
    <r>
      <rPr>
        <sz val="20"/>
        <rFont val="Arial"/>
        <family val="2"/>
        <charset val="204"/>
      </rPr>
      <t>(1 шт для ШК-4117, ШК-4118)</t>
    </r>
  </si>
  <si>
    <r>
      <t xml:space="preserve">ПЛ-15 </t>
    </r>
    <r>
      <rPr>
        <sz val="20"/>
        <rFont val="Arial"/>
        <family val="2"/>
        <charset val="204"/>
      </rPr>
      <t>(1 шт для ШК-4101, ШК-4102)</t>
    </r>
  </si>
  <si>
    <r>
      <t xml:space="preserve">ПЛ-16 </t>
    </r>
    <r>
      <rPr>
        <sz val="20"/>
        <rFont val="Arial"/>
        <family val="2"/>
        <charset val="204"/>
      </rPr>
      <t>(1 шт для ШК-4105, ШК-4106)</t>
    </r>
  </si>
  <si>
    <r>
      <t>ПЛ-2901</t>
    </r>
    <r>
      <rPr>
        <sz val="20"/>
        <rFont val="Arial"/>
        <family val="2"/>
        <charset val="204"/>
      </rPr>
      <t xml:space="preserve"> (3 шт для ШК-4115, ШК-4116, ШК-4126)</t>
    </r>
  </si>
  <si>
    <t>КМ-4101</t>
  </si>
  <si>
    <t>794х836х464</t>
  </si>
  <si>
    <t>КМ-4102</t>
  </si>
  <si>
    <t>1020х836х464</t>
  </si>
  <si>
    <t>КМ-4103</t>
  </si>
  <si>
    <t>794х1376х464</t>
  </si>
  <si>
    <t>КМ-4104</t>
  </si>
  <si>
    <t>1020х1376х464</t>
  </si>
  <si>
    <t>КМ-4105</t>
  </si>
  <si>
    <t>1248х558х464</t>
  </si>
  <si>
    <t>ТБ-4101</t>
  </si>
  <si>
    <t>198х918х376</t>
  </si>
  <si>
    <t>ТБ-4102</t>
  </si>
  <si>
    <t>656х1834х376</t>
  </si>
  <si>
    <t>ТП-4101</t>
  </si>
  <si>
    <t>478х558х376</t>
  </si>
  <si>
    <t>ТС-4101</t>
  </si>
  <si>
    <t>765х836х464</t>
  </si>
  <si>
    <r>
      <t>ОП-4101</t>
    </r>
    <r>
      <rPr>
        <sz val="20"/>
        <rFont val="Arial"/>
        <family val="2"/>
        <charset val="204"/>
      </rPr>
      <t xml:space="preserve"> (для ТБ-4101)</t>
    </r>
  </si>
  <si>
    <t>628х914х336</t>
  </si>
  <si>
    <r>
      <t>З-2201</t>
    </r>
    <r>
      <rPr>
        <sz val="20"/>
        <rFont val="Arial"/>
        <family val="2"/>
        <charset val="204"/>
      </rPr>
      <t xml:space="preserve"> (универсальные модули)</t>
    </r>
  </si>
  <si>
    <r>
      <t xml:space="preserve">Ткань: </t>
    </r>
    <r>
      <rPr>
        <sz val="26"/>
        <rFont val="Arial"/>
        <family val="2"/>
        <charset val="204"/>
      </rPr>
      <t>Marbel 103, Marbel 109</t>
    </r>
  </si>
  <si>
    <r>
      <t xml:space="preserve">Стекло: </t>
    </r>
    <r>
      <rPr>
        <sz val="26"/>
        <rFont val="Arial"/>
        <family val="2"/>
        <charset val="204"/>
      </rPr>
      <t>тонированное серое</t>
    </r>
  </si>
  <si>
    <r>
      <t xml:space="preserve">Профиль МДФ: </t>
    </r>
    <r>
      <rPr>
        <sz val="26"/>
        <rFont val="Arial"/>
        <family val="2"/>
        <charset val="204"/>
      </rPr>
      <t>черный (рамочный фасад со стеклом)</t>
    </r>
  </si>
  <si>
    <t>КМ-4101 Дуб Вотан-Белый</t>
  </si>
  <si>
    <t>Внимание! В данной серии шкафы комплектуются паспарту отдельно.</t>
  </si>
  <si>
    <r>
      <t xml:space="preserve">Ткань: </t>
    </r>
    <r>
      <rPr>
        <sz val="26"/>
        <rFont val="Arial"/>
        <family val="2"/>
        <charset val="204"/>
      </rPr>
      <t xml:space="preserve">Alpina 14 (кровати с кодом серии </t>
    </r>
    <r>
      <rPr>
        <b/>
        <sz val="26"/>
        <rFont val="Arial"/>
        <family val="2"/>
        <charset val="204"/>
      </rPr>
      <t>321</t>
    </r>
    <r>
      <rPr>
        <sz val="26"/>
        <rFont val="Arial"/>
        <family val="2"/>
        <charset val="204"/>
      </rPr>
      <t>)</t>
    </r>
  </si>
  <si>
    <r>
      <rPr>
        <sz val="26"/>
        <rFont val="Arial"/>
        <family val="2"/>
        <charset val="204"/>
      </rPr>
      <t xml:space="preserve">            Crush 01, Crush 21 (кровати с кодом серии </t>
    </r>
    <r>
      <rPr>
        <b/>
        <sz val="26"/>
        <rFont val="Arial"/>
        <family val="2"/>
        <charset val="204"/>
      </rPr>
      <t>322</t>
    </r>
    <r>
      <rPr>
        <sz val="26"/>
        <rFont val="Arial"/>
        <family val="2"/>
        <charset val="204"/>
      </rPr>
      <t>)</t>
    </r>
  </si>
  <si>
    <t>Ручка PN (011) 01.16.128 черная (для фасадов ящиков)</t>
  </si>
  <si>
    <t>1 шт</t>
  </si>
  <si>
    <t>ШК-3215</t>
  </si>
  <si>
    <t>ШК-3216</t>
  </si>
  <si>
    <t>ШК-3227</t>
  </si>
  <si>
    <t>2330х1084х1064</t>
  </si>
  <si>
    <t>ШК-3228</t>
  </si>
  <si>
    <t>ТБ-3201</t>
  </si>
  <si>
    <t>ТБ-3202</t>
  </si>
  <si>
    <t>676х1834х376</t>
  </si>
  <si>
    <t>Эмэ</t>
  </si>
  <si>
    <t>Прайс-лист прихожая Энсо</t>
  </si>
  <si>
    <t>Прайс-лист прихожая Эмэ</t>
  </si>
  <si>
    <r>
      <t>ШК-3616</t>
    </r>
    <r>
      <rPr>
        <sz val="20"/>
        <rFont val="Arial"/>
        <family val="2"/>
        <charset val="204"/>
      </rPr>
      <t xml:space="preserve"> (прихожая "Ома")</t>
    </r>
  </si>
  <si>
    <r>
      <t xml:space="preserve">ШК-3627 </t>
    </r>
    <r>
      <rPr>
        <sz val="20"/>
        <rFont val="Arial"/>
        <family val="2"/>
        <charset val="204"/>
      </rPr>
      <t>(прихожая "Ома")</t>
    </r>
  </si>
  <si>
    <r>
      <t xml:space="preserve">ШК-3629 </t>
    </r>
    <r>
      <rPr>
        <sz val="20"/>
        <rFont val="Arial"/>
        <family val="2"/>
        <charset val="204"/>
      </rPr>
      <t>(прихожая "Ома")</t>
    </r>
  </si>
  <si>
    <r>
      <t xml:space="preserve">ШК-3632 </t>
    </r>
    <r>
      <rPr>
        <sz val="20"/>
        <rFont val="Arial"/>
        <family val="2"/>
        <charset val="204"/>
      </rPr>
      <t>(прихожая "Ома")</t>
    </r>
  </si>
  <si>
    <r>
      <t xml:space="preserve">ШК-3638 </t>
    </r>
    <r>
      <rPr>
        <sz val="20"/>
        <rFont val="Arial"/>
        <family val="2"/>
        <charset val="204"/>
      </rPr>
      <t>(прихожая "Ома")</t>
    </r>
  </si>
  <si>
    <t>ШК-3742</t>
  </si>
  <si>
    <t>В-3706</t>
  </si>
  <si>
    <r>
      <t>ПЛ-11</t>
    </r>
    <r>
      <rPr>
        <sz val="20"/>
        <rFont val="Arial"/>
        <family val="2"/>
        <charset val="204"/>
      </rPr>
      <t xml:space="preserve"> (для ШК-3616, ШК-3629)</t>
    </r>
  </si>
  <si>
    <r>
      <t>ПЛ-12</t>
    </r>
    <r>
      <rPr>
        <sz val="20"/>
        <rFont val="Arial"/>
        <family val="2"/>
        <charset val="204"/>
      </rPr>
      <t xml:space="preserve"> (для ШК-3632)</t>
    </r>
  </si>
  <si>
    <t>ТБ-3712</t>
  </si>
  <si>
    <t>ТБ-3713</t>
  </si>
  <si>
    <t>ТБ-3714</t>
  </si>
  <si>
    <r>
      <t>ОП-4101</t>
    </r>
    <r>
      <rPr>
        <sz val="20"/>
        <rFont val="Arial"/>
        <family val="2"/>
        <charset val="204"/>
      </rPr>
      <t xml:space="preserve"> (для ТБ-3714)</t>
    </r>
  </si>
  <si>
    <r>
      <t>Ручка PN (011) 01.16.128 черная</t>
    </r>
    <r>
      <rPr>
        <sz val="20"/>
        <rFont val="Arial"/>
        <family val="2"/>
        <charset val="204"/>
      </rPr>
      <t xml:space="preserve"> (для фасадов ящиков)</t>
    </r>
  </si>
  <si>
    <t>ПУФ-01</t>
  </si>
  <si>
    <r>
      <t>ШК-4029</t>
    </r>
    <r>
      <rPr>
        <sz val="20"/>
        <rFont val="Arial"/>
        <family val="2"/>
        <charset val="204"/>
      </rPr>
      <t xml:space="preserve"> (серия "НАО")</t>
    </r>
  </si>
  <si>
    <t>ШК-3932</t>
  </si>
  <si>
    <t>ШК-3938</t>
  </si>
  <si>
    <t>ШК-3942</t>
  </si>
  <si>
    <t>В-3906</t>
  </si>
  <si>
    <r>
      <t>ПЛ-11</t>
    </r>
    <r>
      <rPr>
        <sz val="20"/>
        <rFont val="Arial"/>
        <family val="2"/>
        <charset val="204"/>
      </rPr>
      <t xml:space="preserve"> (для ШК-3916, ШК-4029)</t>
    </r>
  </si>
  <si>
    <r>
      <t>ПЛ-12</t>
    </r>
    <r>
      <rPr>
        <sz val="20"/>
        <rFont val="Arial"/>
        <family val="2"/>
        <charset val="204"/>
      </rPr>
      <t xml:space="preserve"> (для ШК-3932)</t>
    </r>
  </si>
  <si>
    <t>ТБ-3912</t>
  </si>
  <si>
    <t>ТБ-3913</t>
  </si>
  <si>
    <t>ТБ-3914</t>
  </si>
  <si>
    <r>
      <t>ОП-4101</t>
    </r>
    <r>
      <rPr>
        <sz val="20"/>
        <rFont val="Arial"/>
        <family val="2"/>
        <charset val="204"/>
      </rPr>
      <t xml:space="preserve"> (для ТБ-3914)</t>
    </r>
  </si>
  <si>
    <t>430х410х410</t>
  </si>
  <si>
    <t>Нао</t>
  </si>
  <si>
    <t>Прайс-лист прихожая Ома</t>
  </si>
  <si>
    <t>Прайс-лист прихожая Нао</t>
  </si>
  <si>
    <r>
      <t>ОП-4101</t>
    </r>
    <r>
      <rPr>
        <sz val="20"/>
        <rFont val="Arial"/>
        <family val="2"/>
        <charset val="204"/>
      </rPr>
      <t xml:space="preserve"> (для ТБ-3614)</t>
    </r>
  </si>
  <si>
    <r>
      <t xml:space="preserve">Фасад (МДФ): </t>
    </r>
    <r>
      <rPr>
        <sz val="26"/>
        <rFont val="Arial"/>
        <family val="2"/>
        <charset val="204"/>
      </rPr>
      <t>Дуб Тортуга</t>
    </r>
  </si>
  <si>
    <r>
      <rPr>
        <b/>
        <sz val="26"/>
        <rFont val="Arial"/>
        <family val="2"/>
        <charset val="204"/>
      </rPr>
      <t>Корпус (ЛДСП), фасад (ЛДСП):</t>
    </r>
    <r>
      <rPr>
        <sz val="26"/>
        <rFont val="Arial"/>
        <family val="2"/>
        <charset val="204"/>
      </rPr>
      <t xml:space="preserve"> Графит</t>
    </r>
  </si>
  <si>
    <t>ШК-4029</t>
  </si>
  <si>
    <t>ШК-4032</t>
  </si>
  <si>
    <t>ШК-4038</t>
  </si>
  <si>
    <t>ШК-4042</t>
  </si>
  <si>
    <t>В-4006Пр</t>
  </si>
  <si>
    <r>
      <t>ПЛ-11</t>
    </r>
    <r>
      <rPr>
        <sz val="20"/>
        <rFont val="Arial"/>
        <family val="2"/>
        <charset val="204"/>
      </rPr>
      <t xml:space="preserve"> (для ШК-4016, ШК-4029)</t>
    </r>
  </si>
  <si>
    <r>
      <t>ПЛ-12</t>
    </r>
    <r>
      <rPr>
        <sz val="20"/>
        <rFont val="Arial"/>
        <family val="2"/>
        <charset val="204"/>
      </rPr>
      <t xml:space="preserve"> (для ШК-4032)</t>
    </r>
  </si>
  <si>
    <t>ТБ-4012</t>
  </si>
  <si>
    <t>ТБ-4013</t>
  </si>
  <si>
    <r>
      <t xml:space="preserve">ТБ-4101 </t>
    </r>
    <r>
      <rPr>
        <sz val="20"/>
        <rFont val="Arial"/>
        <family val="2"/>
        <charset val="204"/>
      </rPr>
      <t>(спальня "НАО")</t>
    </r>
  </si>
  <si>
    <r>
      <rPr>
        <b/>
        <sz val="26"/>
        <rFont val="Arial"/>
        <family val="2"/>
        <charset val="204"/>
      </rPr>
      <t>Корпус (ЛДСП), фасад (ЛДСП)</t>
    </r>
    <r>
      <rPr>
        <sz val="26"/>
        <rFont val="Arial"/>
        <family val="2"/>
        <charset val="204"/>
      </rPr>
      <t>: Графит</t>
    </r>
  </si>
  <si>
    <t>ШК-3101</t>
  </si>
  <si>
    <t>2300х1374х588</t>
  </si>
  <si>
    <t>ШК-3105</t>
  </si>
  <si>
    <t>2300х1832х588</t>
  </si>
  <si>
    <t>ШК-3113</t>
  </si>
  <si>
    <t>ШК-3114</t>
  </si>
  <si>
    <t>ШК-3115</t>
  </si>
  <si>
    <t>ШК-3116</t>
  </si>
  <si>
    <t>ШК-3126</t>
  </si>
  <si>
    <t>ШК-3127</t>
  </si>
  <si>
    <t>ШК-3128</t>
  </si>
  <si>
    <r>
      <t>ПТ-4105</t>
    </r>
    <r>
      <rPr>
        <sz val="20"/>
        <rFont val="Arial"/>
        <family val="2"/>
        <charset val="204"/>
      </rPr>
      <t xml:space="preserve"> (для ШК-3127, ШК-3128)</t>
    </r>
  </si>
  <si>
    <r>
      <t>ПТ-4106</t>
    </r>
    <r>
      <rPr>
        <sz val="20"/>
        <rFont val="Arial"/>
        <family val="2"/>
        <charset val="204"/>
      </rPr>
      <t xml:space="preserve"> (для ШК-3122)</t>
    </r>
  </si>
  <si>
    <r>
      <t>ПЛ-01</t>
    </r>
    <r>
      <rPr>
        <sz val="20"/>
        <rFont val="Arial"/>
        <family val="2"/>
        <charset val="204"/>
      </rPr>
      <t xml:space="preserve"> (4 шт для ШК-3124, ШК-3125)</t>
    </r>
  </si>
  <si>
    <r>
      <t xml:space="preserve">ПЛ-02 </t>
    </r>
    <r>
      <rPr>
        <sz val="20"/>
        <rFont val="Arial"/>
        <family val="2"/>
        <charset val="204"/>
      </rPr>
      <t>(4 шт для ШК-3117, ШК-3118)</t>
    </r>
  </si>
  <si>
    <r>
      <t>ПЛ-14</t>
    </r>
    <r>
      <rPr>
        <sz val="20"/>
        <rFont val="Arial"/>
        <family val="2"/>
        <charset val="204"/>
      </rPr>
      <t xml:space="preserve"> (1 шт для ШК-3117, ШК-3118)</t>
    </r>
  </si>
  <si>
    <r>
      <t xml:space="preserve">ПЛ-15 </t>
    </r>
    <r>
      <rPr>
        <sz val="20"/>
        <rFont val="Arial"/>
        <family val="2"/>
        <charset val="204"/>
      </rPr>
      <t>(1 шт для ШК-3101, ШК-3103)</t>
    </r>
  </si>
  <si>
    <r>
      <t>ПЛ-16</t>
    </r>
    <r>
      <rPr>
        <sz val="20"/>
        <rFont val="Arial"/>
        <family val="2"/>
        <charset val="204"/>
      </rPr>
      <t xml:space="preserve"> (1 шт для ШК-3105, ШК-3107)</t>
    </r>
  </si>
  <si>
    <r>
      <t>ПЛ-2901</t>
    </r>
    <r>
      <rPr>
        <sz val="20"/>
        <rFont val="Arial"/>
        <family val="2"/>
        <charset val="204"/>
      </rPr>
      <t xml:space="preserve"> (3 шт для ШК-3115, ШК-3116, ШК-3126)</t>
    </r>
  </si>
  <si>
    <t>ТБ-3101</t>
  </si>
  <si>
    <t>ТБ-3102</t>
  </si>
  <si>
    <t>ПУФ-02</t>
  </si>
  <si>
    <r>
      <t>ШК-3643</t>
    </r>
    <r>
      <rPr>
        <sz val="20"/>
        <rFont val="Arial"/>
        <family val="2"/>
        <charset val="204"/>
      </rPr>
      <t xml:space="preserve"> (прихожая "Ома")</t>
    </r>
  </si>
  <si>
    <t>2150х744х724</t>
  </si>
  <si>
    <r>
      <t>В-3601</t>
    </r>
    <r>
      <rPr>
        <sz val="20"/>
        <rFont val="Arial"/>
        <family val="2"/>
        <charset val="204"/>
      </rPr>
      <t xml:space="preserve"> (универсальные модули)</t>
    </r>
  </si>
  <si>
    <t>960х556х32</t>
  </si>
  <si>
    <t>В-3705</t>
  </si>
  <si>
    <t>В-3707</t>
  </si>
  <si>
    <r>
      <t>АН-3611</t>
    </r>
    <r>
      <rPr>
        <sz val="20"/>
        <rFont val="Arial"/>
        <family val="2"/>
        <charset val="204"/>
      </rPr>
      <t xml:space="preserve"> (прихожая "Ома")</t>
    </r>
  </si>
  <si>
    <t>360х458х378</t>
  </si>
  <si>
    <r>
      <t xml:space="preserve">АН-3612 </t>
    </r>
    <r>
      <rPr>
        <sz val="20"/>
        <rFont val="Arial"/>
        <family val="2"/>
        <charset val="204"/>
      </rPr>
      <t>(прихожая "Ома")</t>
    </r>
  </si>
  <si>
    <t>360х556х378</t>
  </si>
  <si>
    <r>
      <t>АН-3613</t>
    </r>
    <r>
      <rPr>
        <sz val="20"/>
        <rFont val="Arial"/>
        <family val="2"/>
        <charset val="204"/>
      </rPr>
      <t xml:space="preserve"> (прихожая "Ома")</t>
    </r>
  </si>
  <si>
    <t>360х916х378</t>
  </si>
  <si>
    <r>
      <t>АН-3614</t>
    </r>
    <r>
      <rPr>
        <sz val="20"/>
        <rFont val="Arial"/>
        <family val="2"/>
        <charset val="204"/>
      </rPr>
      <t xml:space="preserve"> (для ШК-3643, прихожая "Ома")</t>
    </r>
  </si>
  <si>
    <t>360х744х724</t>
  </si>
  <si>
    <r>
      <t>ПР-4001</t>
    </r>
    <r>
      <rPr>
        <sz val="20"/>
        <rFont val="Arial"/>
        <family val="2"/>
        <charset val="204"/>
      </rPr>
      <t xml:space="preserve"> (универсальные модули)</t>
    </r>
  </si>
  <si>
    <t>2150х360х25</t>
  </si>
  <si>
    <r>
      <t>ПР-4002</t>
    </r>
    <r>
      <rPr>
        <sz val="20"/>
        <rFont val="Arial"/>
        <family val="2"/>
        <charset val="204"/>
      </rPr>
      <t xml:space="preserve"> (универсальные модули)</t>
    </r>
  </si>
  <si>
    <t>2510х360х25</t>
  </si>
  <si>
    <t>ТБ-3715</t>
  </si>
  <si>
    <t>420х556х378</t>
  </si>
  <si>
    <t>ШК-3943</t>
  </si>
  <si>
    <t>В-3905</t>
  </si>
  <si>
    <t>В-3907</t>
  </si>
  <si>
    <t>АН-3911</t>
  </si>
  <si>
    <t>АН-3912</t>
  </si>
  <si>
    <t>АН-3913</t>
  </si>
  <si>
    <r>
      <t>АН-3914</t>
    </r>
    <r>
      <rPr>
        <sz val="20"/>
        <rFont val="Arial"/>
        <family val="2"/>
        <charset val="204"/>
      </rPr>
      <t xml:space="preserve"> (для ШК-3943)</t>
    </r>
  </si>
  <si>
    <t>ТБ-3915</t>
  </si>
  <si>
    <t>ШК-4043</t>
  </si>
  <si>
    <t>В-4005</t>
  </si>
  <si>
    <t>В-4007</t>
  </si>
  <si>
    <t>АН-4011Пр</t>
  </si>
  <si>
    <t>АН-4012Пр</t>
  </si>
  <si>
    <t>АН-4013</t>
  </si>
  <si>
    <r>
      <t>АН-4014</t>
    </r>
    <r>
      <rPr>
        <sz val="20"/>
        <rFont val="Arial"/>
        <family val="2"/>
        <charset val="204"/>
      </rPr>
      <t xml:space="preserve"> (для ШК-4043)</t>
    </r>
  </si>
  <si>
    <r>
      <t>СТ-4051</t>
    </r>
    <r>
      <rPr>
        <sz val="20"/>
        <rFont val="Arial"/>
        <family val="2"/>
        <charset val="204"/>
      </rPr>
      <t xml:space="preserve"> (гостиная "НАО-Моно")</t>
    </r>
  </si>
  <si>
    <t>ТБ-4015</t>
  </si>
  <si>
    <t>ШК-3627</t>
  </si>
  <si>
    <t>ШК-3629</t>
  </si>
  <si>
    <t>ШК-3632</t>
  </si>
  <si>
    <t>ШК-3638</t>
  </si>
  <si>
    <t>ШК-3642</t>
  </si>
  <si>
    <t>ШК-3643</t>
  </si>
  <si>
    <t>В-3605</t>
  </si>
  <si>
    <t>В-3606</t>
  </si>
  <si>
    <t>В-3607</t>
  </si>
  <si>
    <t>АН-3611</t>
  </si>
  <si>
    <t>АН-3612</t>
  </si>
  <si>
    <t>АН-3613</t>
  </si>
  <si>
    <r>
      <t>АН-3614</t>
    </r>
    <r>
      <rPr>
        <sz val="20"/>
        <rFont val="Arial"/>
        <family val="2"/>
        <charset val="204"/>
      </rPr>
      <t xml:space="preserve"> (для ШК-3643)</t>
    </r>
  </si>
  <si>
    <t>ТБ-3612</t>
  </si>
  <si>
    <t>ТБ-3613</t>
  </si>
  <si>
    <t>ТБ-3614</t>
  </si>
  <si>
    <t>ТБ-3615</t>
  </si>
  <si>
    <r>
      <t>Профиль МДФ:</t>
    </r>
    <r>
      <rPr>
        <sz val="26"/>
        <rFont val="Arial"/>
        <family val="2"/>
        <charset val="204"/>
      </rPr>
      <t xml:space="preserve"> Дуб Вотан</t>
    </r>
  </si>
  <si>
    <t>Вариант 4</t>
  </si>
  <si>
    <r>
      <t xml:space="preserve">Корпус: </t>
    </r>
    <r>
      <rPr>
        <sz val="26"/>
        <rFont val="Arial"/>
        <family val="2"/>
        <charset val="204"/>
      </rPr>
      <t>Кашемир</t>
    </r>
  </si>
  <si>
    <t>ТБ-3501</t>
  </si>
  <si>
    <t>ТБ-3502</t>
  </si>
  <si>
    <t>806х918х376</t>
  </si>
  <si>
    <t>706х1834х376</t>
  </si>
  <si>
    <t>ШК-3501</t>
  </si>
  <si>
    <t>ШК-3513</t>
  </si>
  <si>
    <t>ШК-3514</t>
  </si>
  <si>
    <t>ШК-3515</t>
  </si>
  <si>
    <t>ШК-3516</t>
  </si>
  <si>
    <t>ШК-3505</t>
  </si>
  <si>
    <t>ШК-3526</t>
  </si>
  <si>
    <t>ШК-3527</t>
  </si>
  <si>
    <t>ШК-3528</t>
  </si>
  <si>
    <r>
      <t xml:space="preserve">Корпус: </t>
    </r>
    <r>
      <rPr>
        <sz val="26"/>
        <rFont val="Arial"/>
        <family val="2"/>
        <charset val="204"/>
      </rPr>
      <t>Белый-Дуб серый, Кашемир</t>
    </r>
  </si>
  <si>
    <t xml:space="preserve">            В цветах Дуб серый, Кашемир, Кашемир-Белый и Дуб серый-Камень темный - Ручка 
            черная</t>
  </si>
  <si>
    <r>
      <t xml:space="preserve">Фасад </t>
    </r>
    <r>
      <rPr>
        <sz val="26"/>
        <rFont val="Arial"/>
        <family val="2"/>
        <charset val="204"/>
      </rPr>
      <t>(ЛДСП 16 мм):</t>
    </r>
    <r>
      <rPr>
        <b/>
        <sz val="26"/>
        <rFont val="Arial"/>
        <family val="2"/>
        <charset val="204"/>
      </rPr>
      <t xml:space="preserve"> </t>
    </r>
    <r>
      <rPr>
        <sz val="26"/>
        <rFont val="Arial"/>
        <family val="2"/>
        <charset val="204"/>
      </rPr>
      <t>Кашемир</t>
    </r>
  </si>
  <si>
    <r>
      <t xml:space="preserve">Корпус: </t>
    </r>
    <r>
      <rPr>
        <sz val="26"/>
        <rFont val="Arial"/>
        <family val="2"/>
        <charset val="204"/>
      </rPr>
      <t>Дуб серый, Кашемир</t>
    </r>
  </si>
  <si>
    <r>
      <t>Корпус, фасад</t>
    </r>
    <r>
      <rPr>
        <sz val="26"/>
        <rFont val="Arial"/>
        <family val="2"/>
        <charset val="204"/>
      </rPr>
      <t xml:space="preserve"> (ЛДСП 16 мм):</t>
    </r>
    <r>
      <rPr>
        <b/>
        <sz val="26"/>
        <rFont val="Arial"/>
        <family val="2"/>
        <charset val="204"/>
      </rPr>
      <t xml:space="preserve"> </t>
    </r>
    <r>
      <rPr>
        <sz val="26"/>
        <rFont val="Arial"/>
        <family val="2"/>
        <charset val="204"/>
      </rPr>
      <t>Белый, Кашемир</t>
    </r>
  </si>
  <si>
    <t xml:space="preserve">                                    Дуб серый-Сантьяго</t>
  </si>
  <si>
    <t xml:space="preserve">                                    Дуб апрель темный-Сантьяго</t>
  </si>
  <si>
    <t>ШК-2301</t>
  </si>
  <si>
    <t>ШК-2305</t>
  </si>
  <si>
    <t>ШК-2313</t>
  </si>
  <si>
    <t>ШК-2314</t>
  </si>
  <si>
    <t>ШК-2315</t>
  </si>
  <si>
    <t>ШК-2316</t>
  </si>
  <si>
    <t>ШК-2317</t>
  </si>
  <si>
    <t>ШК-2327</t>
  </si>
  <si>
    <t>ШК-2328</t>
  </si>
  <si>
    <t>ТБ-2301</t>
  </si>
  <si>
    <t>ТБ-2302</t>
  </si>
  <si>
    <t>670х1834х376</t>
  </si>
  <si>
    <t>КР-330-М-16</t>
  </si>
  <si>
    <t>1000х1700х2300</t>
  </si>
  <si>
    <r>
      <t xml:space="preserve">           </t>
    </r>
    <r>
      <rPr>
        <sz val="26"/>
        <rFont val="Arial"/>
        <family val="2"/>
        <charset val="204"/>
      </rPr>
      <t xml:space="preserve"> Бордо 01, Бордо 09 </t>
    </r>
    <r>
      <rPr>
        <b/>
        <sz val="26"/>
        <rFont val="Arial"/>
        <family val="2"/>
        <charset val="204"/>
      </rPr>
      <t>(кровать с кодом серии 330)</t>
    </r>
  </si>
  <si>
    <r>
      <t xml:space="preserve">Ткань: </t>
    </r>
    <r>
      <rPr>
        <sz val="26"/>
        <rFont val="Arial"/>
        <family val="2"/>
        <charset val="204"/>
      </rPr>
      <t>Alpina 2, Alpina 14</t>
    </r>
    <r>
      <rPr>
        <b/>
        <sz val="26"/>
        <rFont val="Arial"/>
        <family val="2"/>
        <charset val="204"/>
      </rPr>
      <t xml:space="preserve"> (кровати с кодом серии 23 и 331)</t>
    </r>
  </si>
  <si>
    <r>
      <t xml:space="preserve">Фасад (МДФ): </t>
    </r>
    <r>
      <rPr>
        <sz val="26"/>
        <rFont val="Arial"/>
        <family val="2"/>
        <charset val="204"/>
      </rPr>
      <t>Айронвуд серебро, Лофт Голдэн Пэлас, Сантьяго</t>
    </r>
  </si>
  <si>
    <t>Дуб серый-Сантьяго</t>
  </si>
  <si>
    <t>Артикул</t>
  </si>
  <si>
    <t>Розничная цена</t>
  </si>
  <si>
    <t>Анима АН-3001</t>
  </si>
  <si>
    <t>Анима АН-3003</t>
  </si>
  <si>
    <t>Анима АН-3004</t>
  </si>
  <si>
    <t>Анима АН-3005</t>
  </si>
  <si>
    <t>Анима АН-3006</t>
  </si>
  <si>
    <t>Анима АН-3007</t>
  </si>
  <si>
    <t>Анима АН-3008</t>
  </si>
  <si>
    <t>Анима АН-3009</t>
  </si>
  <si>
    <t>Анима АН-3010</t>
  </si>
  <si>
    <t>Анима В-3006</t>
  </si>
  <si>
    <t>Анима З-3201</t>
  </si>
  <si>
    <t>Анима З-3202</t>
  </si>
  <si>
    <t>Анима КМ-3001</t>
  </si>
  <si>
    <t>Анима КМ-3002</t>
  </si>
  <si>
    <t>Анима КМ-3003</t>
  </si>
  <si>
    <t>Анима КМ-3004</t>
  </si>
  <si>
    <t>Анима КМ-3005</t>
  </si>
  <si>
    <t>Анима КМ-3201</t>
  </si>
  <si>
    <t>Анима КМ-3202</t>
  </si>
  <si>
    <t>Анима КМ-3203</t>
  </si>
  <si>
    <t>Анима КМ-3204</t>
  </si>
  <si>
    <t>Анима КМ-3205</t>
  </si>
  <si>
    <t>Анима КР-320</t>
  </si>
  <si>
    <t>Анима КР-320-16-12</t>
  </si>
  <si>
    <t>Анима КР-320-16-14</t>
  </si>
  <si>
    <t>Анима КР-320-16-16</t>
  </si>
  <si>
    <t>Анима КР-320-16-18</t>
  </si>
  <si>
    <t>Анима КР-321</t>
  </si>
  <si>
    <t>Анима КР-321-16-12</t>
  </si>
  <si>
    <t>Анима КР-321-16-14</t>
  </si>
  <si>
    <t>Анима КР-321-16-16</t>
  </si>
  <si>
    <t>Анима КР-321-16-18</t>
  </si>
  <si>
    <t>Анима КР-322-М-12</t>
  </si>
  <si>
    <t>Анима КР-322-М-14</t>
  </si>
  <si>
    <t>Анима КР-322-М-16</t>
  </si>
  <si>
    <t>Анима КРП-320-16-12</t>
  </si>
  <si>
    <t>Анима КРП-320-16-14</t>
  </si>
  <si>
    <t>Анима КРП-320-16-16</t>
  </si>
  <si>
    <t>Анима КРП-320-16-18</t>
  </si>
  <si>
    <t>Анима КРП-321-16-12</t>
  </si>
  <si>
    <t>Анима КРП-321-16-14</t>
  </si>
  <si>
    <t>Анима КРП-321-16-16</t>
  </si>
  <si>
    <t>Анима КРП-321-16-18</t>
  </si>
  <si>
    <t>Анима КРП-322-М-12</t>
  </si>
  <si>
    <t>Анима КРП-322-М-14</t>
  </si>
  <si>
    <t>Анима КРП-322-М-16</t>
  </si>
  <si>
    <t>Анима ПС-3001</t>
  </si>
  <si>
    <t>Анима ПС-3002</t>
  </si>
  <si>
    <t>Анима ПС-3003</t>
  </si>
  <si>
    <t>Анима СТ-3001</t>
  </si>
  <si>
    <t>Анима ТБ-3001</t>
  </si>
  <si>
    <t>Анима ТБ-3002</t>
  </si>
  <si>
    <t>Анима ТБ-3003</t>
  </si>
  <si>
    <t>Анима ТБ-3004</t>
  </si>
  <si>
    <t>Анима ТБ-3005</t>
  </si>
  <si>
    <t>Анима ТБ-3006</t>
  </si>
  <si>
    <t>Анима ТБ-3012</t>
  </si>
  <si>
    <t>Анима ТБ-3013</t>
  </si>
  <si>
    <t>Анима ТБ-3014</t>
  </si>
  <si>
    <t>Анима ТБ-3015</t>
  </si>
  <si>
    <t>Анима ТБ-3018</t>
  </si>
  <si>
    <t>Анима ТБ-3019</t>
  </si>
  <si>
    <t>Анима ТБ-3021</t>
  </si>
  <si>
    <t>Анима ТБ-3201</t>
  </si>
  <si>
    <t>Анима ТБ-3202</t>
  </si>
  <si>
    <t>Анима ТП-3201</t>
  </si>
  <si>
    <t>Анима ТП-3202</t>
  </si>
  <si>
    <t>Анима ТС-3201</t>
  </si>
  <si>
    <t>Анима ШК-3001</t>
  </si>
  <si>
    <t>Анима ШК-3002</t>
  </si>
  <si>
    <t>Анима ШК-3005</t>
  </si>
  <si>
    <t>Анима ШК-3006</t>
  </si>
  <si>
    <t>Анима ШК-3007</t>
  </si>
  <si>
    <t>Анима ШК-3008</t>
  </si>
  <si>
    <t>Анима ШК-3009</t>
  </si>
  <si>
    <t>Анима ШК-3010</t>
  </si>
  <si>
    <t>Анима ШК-3011</t>
  </si>
  <si>
    <t>Анима ШК-3013</t>
  </si>
  <si>
    <t>Анима ШК-3014</t>
  </si>
  <si>
    <t>Анима ШК-3015</t>
  </si>
  <si>
    <t>Анима ШК-3016</t>
  </si>
  <si>
    <t>Анима ШК-3017</t>
  </si>
  <si>
    <t>Анима ШК-3018</t>
  </si>
  <si>
    <t>Анима ШК-3019</t>
  </si>
  <si>
    <t>Анима ШК-3020</t>
  </si>
  <si>
    <t>Анима ШК-3021</t>
  </si>
  <si>
    <t>Анима ШК-3022</t>
  </si>
  <si>
    <t>Анима ШК-3023</t>
  </si>
  <si>
    <t>Анима ШК-3024</t>
  </si>
  <si>
    <t>Анима ШК-3025</t>
  </si>
  <si>
    <t>Анима ШК-3026</t>
  </si>
  <si>
    <t>Анима ШК-3027</t>
  </si>
  <si>
    <t>Анима ШК-3028</t>
  </si>
  <si>
    <t>Анима ШК-3030</t>
  </si>
  <si>
    <t>Анима ШК-3031</t>
  </si>
  <si>
    <t>Анима ШК-3032</t>
  </si>
  <si>
    <t>Анима ШК-3033</t>
  </si>
  <si>
    <t>Анима ШК-3038</t>
  </si>
  <si>
    <t>Анима ШК-3042</t>
  </si>
  <si>
    <t>Анима ШК-3201</t>
  </si>
  <si>
    <t>Анима ШК-3202</t>
  </si>
  <si>
    <t>Анима ШК-3205</t>
  </si>
  <si>
    <t>Анима ШК-3206</t>
  </si>
  <si>
    <t>Анима ШК-3215</t>
  </si>
  <si>
    <t>Анима ШК-3216</t>
  </si>
  <si>
    <t>Анима ШК-3217</t>
  </si>
  <si>
    <t>Анима ШК-3219</t>
  </si>
  <si>
    <t>Анима ШК-3220</t>
  </si>
  <si>
    <t>Анима ШК-3223</t>
  </si>
  <si>
    <t>Анима ШК-3227</t>
  </si>
  <si>
    <t>Анима ШК-3228</t>
  </si>
  <si>
    <t>Анима ЯЩ-3001</t>
  </si>
  <si>
    <t>В-3601</t>
  </si>
  <si>
    <t>З-1502</t>
  </si>
  <si>
    <t>З-1503</t>
  </si>
  <si>
    <t>З-2201</t>
  </si>
  <si>
    <t>КР-291.12</t>
  </si>
  <si>
    <t>КР-3001</t>
  </si>
  <si>
    <t>Лежер З-3101</t>
  </si>
  <si>
    <t>Лежер З-3102</t>
  </si>
  <si>
    <t>Лежер КМ-3101</t>
  </si>
  <si>
    <t>Лежер КМ-3102</t>
  </si>
  <si>
    <t>Лежер КМ-3103</t>
  </si>
  <si>
    <t>Лежер КМ-3104</t>
  </si>
  <si>
    <t>Лежер КМ-3105</t>
  </si>
  <si>
    <t>Лежер КР-310</t>
  </si>
  <si>
    <t>Лежер КР-310-16-12</t>
  </si>
  <si>
    <t>Лежер КР-310-16-14</t>
  </si>
  <si>
    <t>Лежер КР-310-16-16</t>
  </si>
  <si>
    <t>Лежер КР-310-16-18</t>
  </si>
  <si>
    <t>Лежер КР-311</t>
  </si>
  <si>
    <t>Лежер КР-311-16-12</t>
  </si>
  <si>
    <t>Лежер КР-311-16-14</t>
  </si>
  <si>
    <t>Лежер КР-311-16-16</t>
  </si>
  <si>
    <t>Лежер КР-311-16-18</t>
  </si>
  <si>
    <t>Лежер КРП-310-16-12</t>
  </si>
  <si>
    <t>Лежер КРП-310-16-14</t>
  </si>
  <si>
    <t>Лежер КРП-310-16-16</t>
  </si>
  <si>
    <t>Лежер КРП-310-16-18</t>
  </si>
  <si>
    <t>Лежер КРП-311-16-12</t>
  </si>
  <si>
    <t>Лежер КРП-311-16-14</t>
  </si>
  <si>
    <t>Лежер КРП-311-16-16</t>
  </si>
  <si>
    <t>Лежер КРП-311-16-18</t>
  </si>
  <si>
    <t>Лежер ТБ-3101</t>
  </si>
  <si>
    <t>Лежер ТБ-3102</t>
  </si>
  <si>
    <t>Лежер ТП-3101</t>
  </si>
  <si>
    <t>Лежер ТС-3101</t>
  </si>
  <si>
    <t>Лежер ШК-3101</t>
  </si>
  <si>
    <t>Лежер ШК-3103</t>
  </si>
  <si>
    <t>Лежер ШК-3105</t>
  </si>
  <si>
    <t>Лежер ШК-3107</t>
  </si>
  <si>
    <t>Лежер ШК-3113</t>
  </si>
  <si>
    <t>Лежер ШК-3114</t>
  </si>
  <si>
    <t>Лежер ШК-3115</t>
  </si>
  <si>
    <t>Лежер ШК-3116</t>
  </si>
  <si>
    <t>Лежер ШК-3117</t>
  </si>
  <si>
    <t>Лежер ШК-3118</t>
  </si>
  <si>
    <t>Лежер ШК-3121</t>
  </si>
  <si>
    <t>Лежер ШК-3122</t>
  </si>
  <si>
    <t>Лежер ШК-3124</t>
  </si>
  <si>
    <t>Лежер ШК-3125</t>
  </si>
  <si>
    <t>Лежер ШК-3126</t>
  </si>
  <si>
    <t>Лежер ШК-3127</t>
  </si>
  <si>
    <t>Лежер ШК-3128</t>
  </si>
  <si>
    <t>Лотос АН-804</t>
  </si>
  <si>
    <t>Лотос АН-805</t>
  </si>
  <si>
    <t>Лотос АН-816</t>
  </si>
  <si>
    <t>Лотос В-805</t>
  </si>
  <si>
    <t>Лотос З-801</t>
  </si>
  <si>
    <t>Лотос З-802</t>
  </si>
  <si>
    <t>Лотос КР-8-16-12</t>
  </si>
  <si>
    <t>Лотос КРП-8-16-12</t>
  </si>
  <si>
    <t>Лотос ПС-801</t>
  </si>
  <si>
    <t>Лотос ТБ-803</t>
  </si>
  <si>
    <t>Лотос ТБ-804</t>
  </si>
  <si>
    <t>Лотос ТБ-812</t>
  </si>
  <si>
    <t>Лотос ТБ-814</t>
  </si>
  <si>
    <t>Лотос ТБ-815</t>
  </si>
  <si>
    <t>Лотос ТБ-818</t>
  </si>
  <si>
    <t>Лотос ТБ-819</t>
  </si>
  <si>
    <t>Лотос ТБ-821</t>
  </si>
  <si>
    <t>Лотос ШК-801</t>
  </si>
  <si>
    <t>Лотос ШК-802</t>
  </si>
  <si>
    <t>Лотос ШК-803</t>
  </si>
  <si>
    <t>Лотос ШК-804</t>
  </si>
  <si>
    <t>Лотос ШК-805</t>
  </si>
  <si>
    <t>Лотос ШК-808</t>
  </si>
  <si>
    <t>Лотос ШК-810</t>
  </si>
  <si>
    <t>Лотос ШК-813</t>
  </si>
  <si>
    <t>Лотос ШК-814</t>
  </si>
  <si>
    <t>Лотос ШК-815</t>
  </si>
  <si>
    <t>Лотос ШК-822</t>
  </si>
  <si>
    <t>Лотос ШК-827</t>
  </si>
  <si>
    <t>Лотос ШК-830</t>
  </si>
  <si>
    <t>Лотос ШК-833</t>
  </si>
  <si>
    <t>Лотос ШК-838</t>
  </si>
  <si>
    <t>Лотос ШК-839</t>
  </si>
  <si>
    <t>Луна КР-1201</t>
  </si>
  <si>
    <t>Луна КР-1202</t>
  </si>
  <si>
    <t>Луна КР-1203</t>
  </si>
  <si>
    <t>Луна КР-1204</t>
  </si>
  <si>
    <t>Луна КРП-1201</t>
  </si>
  <si>
    <t>Луна КРП-1202</t>
  </si>
  <si>
    <t>Луна КРП-1203</t>
  </si>
  <si>
    <t>Луна КРП-1204</t>
  </si>
  <si>
    <t>НАО АН-4011Пр</t>
  </si>
  <si>
    <t>НАО АН-4012Пр</t>
  </si>
  <si>
    <t>НАО АН-4013</t>
  </si>
  <si>
    <t>НАО АН-4014</t>
  </si>
  <si>
    <t>НАО В-4005</t>
  </si>
  <si>
    <t>НАО В-4006Пр</t>
  </si>
  <si>
    <t>НАО В-4007</t>
  </si>
  <si>
    <t>НАО КМ-4101</t>
  </si>
  <si>
    <t>НАО КМ-4102</t>
  </si>
  <si>
    <t>НАО КМ-4103</t>
  </si>
  <si>
    <t>НАО КМ-4104</t>
  </si>
  <si>
    <t>НАО КМ-4105</t>
  </si>
  <si>
    <t>НАО КР-410</t>
  </si>
  <si>
    <t>НАО КР-410-16-12</t>
  </si>
  <si>
    <t>НАО КР-410-16-14</t>
  </si>
  <si>
    <t>НАО КР-410-16-16</t>
  </si>
  <si>
    <t>НАО КР-410-16-18</t>
  </si>
  <si>
    <t>НАО КР-411</t>
  </si>
  <si>
    <t>НАО КР-411-16-12</t>
  </si>
  <si>
    <t>НАО КР-411-16-14</t>
  </si>
  <si>
    <t>НАО КР-411-16-16</t>
  </si>
  <si>
    <t>НАО КР-411-16-18</t>
  </si>
  <si>
    <t>НАО КРП-410-16-12</t>
  </si>
  <si>
    <t>НАО КРП-410-16-14</t>
  </si>
  <si>
    <t>НАО КРП-410-16-16</t>
  </si>
  <si>
    <t>НАО КРП-410-16-18</t>
  </si>
  <si>
    <t>НАО КРП-411-16-12</t>
  </si>
  <si>
    <t>НАО КРП-411-16-14</t>
  </si>
  <si>
    <t>НАО КРП-411-16-16</t>
  </si>
  <si>
    <t>НАО КРП-411-16-18</t>
  </si>
  <si>
    <t>НАО ТБ-4012</t>
  </si>
  <si>
    <t>НАО ТБ-4013</t>
  </si>
  <si>
    <t>НАО ТБ-4015</t>
  </si>
  <si>
    <t>НАО ТБ-4101</t>
  </si>
  <si>
    <t>НАО ТБ-4102</t>
  </si>
  <si>
    <t>НАО ТП-4101</t>
  </si>
  <si>
    <t>НАО ТС-4101</t>
  </si>
  <si>
    <t>НАО ШК-4015</t>
  </si>
  <si>
    <t>НАО ШК-4016</t>
  </si>
  <si>
    <t>НАО ШК-4027</t>
  </si>
  <si>
    <t>НАО ШК-4029</t>
  </si>
  <si>
    <t>НАО ШК-4032</t>
  </si>
  <si>
    <t>НАО ШК-4038</t>
  </si>
  <si>
    <t>НАО ШК-4042</t>
  </si>
  <si>
    <t>НАО ШК-4043</t>
  </si>
  <si>
    <t>НАО ШК-4101</t>
  </si>
  <si>
    <t>НАО ШК-4102</t>
  </si>
  <si>
    <t>НАО ШК-4105</t>
  </si>
  <si>
    <t>НАО ШК-4106</t>
  </si>
  <si>
    <t>НАО ШК-4113</t>
  </si>
  <si>
    <t>НАО ШК-4114</t>
  </si>
  <si>
    <t>НАО ШК-4115</t>
  </si>
  <si>
    <t>НАО ШК-4116</t>
  </si>
  <si>
    <t>НАО ШК-4117</t>
  </si>
  <si>
    <t>НАО ШК-4118</t>
  </si>
  <si>
    <t>НАО ШК-4120</t>
  </si>
  <si>
    <t>НАО ШК-4123</t>
  </si>
  <si>
    <t>НАО ШК-4124</t>
  </si>
  <si>
    <t>НАО ШК-4126</t>
  </si>
  <si>
    <t>НАО ШК-4127</t>
  </si>
  <si>
    <t>НАО ШК-4128</t>
  </si>
  <si>
    <t>НАО-Моно АН-4051</t>
  </si>
  <si>
    <t>НАО-Моно АН-4052</t>
  </si>
  <si>
    <t>НАО-Моно АН-4053</t>
  </si>
  <si>
    <t>НАО-Моно АН-4054</t>
  </si>
  <si>
    <t>НАО-Моно ПЛ-4051</t>
  </si>
  <si>
    <t>НАО-Моно СТ-4051</t>
  </si>
  <si>
    <t>НАО-Моно ТБ-4051</t>
  </si>
  <si>
    <t>НАО-Моно ТБ-4052</t>
  </si>
  <si>
    <t>НАО-Моно ТБ-4053</t>
  </si>
  <si>
    <t>Ома АН-3601</t>
  </si>
  <si>
    <t>Ома АН-3602</t>
  </si>
  <si>
    <t>Ома АН-3603</t>
  </si>
  <si>
    <t>Ома АН-3608</t>
  </si>
  <si>
    <t>Ома АН-3611</t>
  </si>
  <si>
    <t>Ома АН-3612</t>
  </si>
  <si>
    <t>Ома АН-3613</t>
  </si>
  <si>
    <t>Ома АН-3614</t>
  </si>
  <si>
    <t>Ома В-3605</t>
  </si>
  <si>
    <t>Ома В-3606</t>
  </si>
  <si>
    <t>Ома В-3607</t>
  </si>
  <si>
    <t>Ома ТБ-3602</t>
  </si>
  <si>
    <t>Ома ТБ-3603</t>
  </si>
  <si>
    <t>Ома ТБ-3604</t>
  </si>
  <si>
    <t>Ома ТБ-3605</t>
  </si>
  <si>
    <t>Ома ТБ-3606</t>
  </si>
  <si>
    <t>Ома ТБ-3609</t>
  </si>
  <si>
    <t>Ома ТБ-3610</t>
  </si>
  <si>
    <t>Ома ТБ-3611</t>
  </si>
  <si>
    <t>Ома ТБ-3612</t>
  </si>
  <si>
    <t>Ома ТБ-3613</t>
  </si>
  <si>
    <t>Ома ТБ-3614</t>
  </si>
  <si>
    <t>Ома ТБ-3615</t>
  </si>
  <si>
    <t>Ома ШК-3602</t>
  </si>
  <si>
    <t>Ома ШК-3605</t>
  </si>
  <si>
    <t>Ома ШК-3611</t>
  </si>
  <si>
    <t>Ома ШК-3615</t>
  </si>
  <si>
    <t>Ома ШК-3616</t>
  </si>
  <si>
    <t>Ома ШК-3619</t>
  </si>
  <si>
    <t>Ома ШК-3620</t>
  </si>
  <si>
    <t>Ома ШК-3621</t>
  </si>
  <si>
    <t>Ома ШК-3622</t>
  </si>
  <si>
    <t>Ома ШК-3623</t>
  </si>
  <si>
    <t>Ома ШК-3624</t>
  </si>
  <si>
    <t>Ома ШК-3627</t>
  </si>
  <si>
    <t>Ома ШК-3629</t>
  </si>
  <si>
    <t>Ома ШК-3632</t>
  </si>
  <si>
    <t>Ома ШК-3633</t>
  </si>
  <si>
    <t>Ома ШК-3638</t>
  </si>
  <si>
    <t>Ома ШК-3642</t>
  </si>
  <si>
    <t>Ома ШК-3643</t>
  </si>
  <si>
    <t>ОП-4101</t>
  </si>
  <si>
    <t>ПЛ-01</t>
  </si>
  <si>
    <t>ПЛ-02</t>
  </si>
  <si>
    <t>ПЛ-11</t>
  </si>
  <si>
    <t>ПЛ-12</t>
  </si>
  <si>
    <t>ПЛ-13</t>
  </si>
  <si>
    <t>ПЛ-14</t>
  </si>
  <si>
    <t>ПЛ-15</t>
  </si>
  <si>
    <t>ПЛ-16</t>
  </si>
  <si>
    <t>ПЛ-2801</t>
  </si>
  <si>
    <t>ПЛ-2802</t>
  </si>
  <si>
    <t>ПЛ-2806</t>
  </si>
  <si>
    <t>ПЛ-2901</t>
  </si>
  <si>
    <t>ПЛ-2902</t>
  </si>
  <si>
    <t>ПЛ-2903</t>
  </si>
  <si>
    <t>ПЛ-2904</t>
  </si>
  <si>
    <t>ПЛ-4052</t>
  </si>
  <si>
    <t>ПЛ-4053</t>
  </si>
  <si>
    <t>ПЛ-611</t>
  </si>
  <si>
    <t>Подсветка СВ-2801</t>
  </si>
  <si>
    <t>Подсветка СВ-2802</t>
  </si>
  <si>
    <t>Подсветка СВ-2803</t>
  </si>
  <si>
    <t>Подсветка СВ-3602</t>
  </si>
  <si>
    <t>Подсветка СВ-3603</t>
  </si>
  <si>
    <t>ПР-4001</t>
  </si>
  <si>
    <t>ПР-4002</t>
  </si>
  <si>
    <t>ПТ-4101</t>
  </si>
  <si>
    <t>ПТ-4102</t>
  </si>
  <si>
    <t>ПТ-4103</t>
  </si>
  <si>
    <t>ПТ-4104</t>
  </si>
  <si>
    <t>ПТ-4105</t>
  </si>
  <si>
    <t>ПТ-4106</t>
  </si>
  <si>
    <t>ПУФ-03</t>
  </si>
  <si>
    <t>Ручка PN (011) 01.16.128</t>
  </si>
  <si>
    <t>СТ-3301</t>
  </si>
  <si>
    <t>СТ-3302</t>
  </si>
  <si>
    <t>ТБ-2823</t>
  </si>
  <si>
    <t>ТБ-2824</t>
  </si>
  <si>
    <t>УМ-3401</t>
  </si>
  <si>
    <t>Уна Лофт АН-2801</t>
  </si>
  <si>
    <t>Уна Лофт АН-2802Л</t>
  </si>
  <si>
    <t>Уна Лофт АН-2803</t>
  </si>
  <si>
    <t>Уна Лофт АН-2804</t>
  </si>
  <si>
    <t>Уна Лофт АН-2808</t>
  </si>
  <si>
    <t>Уна Лофт ТБ-2812</t>
  </si>
  <si>
    <t>Уна Лофт ТБ-2819</t>
  </si>
  <si>
    <t>Уна Лофт ТБ-2825</t>
  </si>
  <si>
    <t>Уна Лофт ТБ-2826</t>
  </si>
  <si>
    <t>Уна Лофт ШК-2801</t>
  </si>
  <si>
    <t>Уна Лофт ШК-2806Л</t>
  </si>
  <si>
    <t>Уна Лофт ШК-2807</t>
  </si>
  <si>
    <t>Уна Лофт ШК-2808Л</t>
  </si>
  <si>
    <t>Шаде АН-3401</t>
  </si>
  <si>
    <t>Шаде АН-3403</t>
  </si>
  <si>
    <t>Шаде АН-3408</t>
  </si>
  <si>
    <t>Шаде В-3406</t>
  </si>
  <si>
    <t>Шаде З-2901</t>
  </si>
  <si>
    <t>Шаде З-2902</t>
  </si>
  <si>
    <t>Шаде КМ-2901</t>
  </si>
  <si>
    <t>Шаде КМ-2902</t>
  </si>
  <si>
    <t>Шаде КМ-2903</t>
  </si>
  <si>
    <t>Шаде КМ-2904</t>
  </si>
  <si>
    <t>Шаде КМ-2912</t>
  </si>
  <si>
    <t>Шаде КР-291</t>
  </si>
  <si>
    <t>Шаде КР-291-16-12</t>
  </si>
  <si>
    <t>Шаде КР-291-16-14</t>
  </si>
  <si>
    <t>Шаде КР-291-16-16</t>
  </si>
  <si>
    <t>Шаде КР-291-16-18</t>
  </si>
  <si>
    <t>Шаде КРП-291-16-12</t>
  </si>
  <si>
    <t>Шаде КРП-291-16-14</t>
  </si>
  <si>
    <t>Шаде КРП-291-16-16</t>
  </si>
  <si>
    <t>Шаде КРП-291-16-18</t>
  </si>
  <si>
    <t>Шаде ПС-3403</t>
  </si>
  <si>
    <t>Шаде ТБ-3402</t>
  </si>
  <si>
    <t>Шаде ТБ-3404</t>
  </si>
  <si>
    <t>Шаде ТБ-3405</t>
  </si>
  <si>
    <t>Шаде ТБ-3406</t>
  </si>
  <si>
    <t>Шаде ТБ-3409</t>
  </si>
  <si>
    <t>Шаде ТБ-3410</t>
  </si>
  <si>
    <t>Шаде ТБ-3411</t>
  </si>
  <si>
    <t>Шаде ТБ-3412</t>
  </si>
  <si>
    <t>Шаде ТБ-3413</t>
  </si>
  <si>
    <t>Шаде ТБ-3425</t>
  </si>
  <si>
    <t>Шаде ТБ-3426</t>
  </si>
  <si>
    <t>Шаде ТП-2901</t>
  </si>
  <si>
    <t>Шаде ТС-2901</t>
  </si>
  <si>
    <t>Шаде ШК-2901</t>
  </si>
  <si>
    <t>Шаде ШК-2902</t>
  </si>
  <si>
    <t>Шаде ШК-2903</t>
  </si>
  <si>
    <t>Шаде ШК-2904</t>
  </si>
  <si>
    <t>Шаде ШК-2905</t>
  </si>
  <si>
    <t>Шаде ШК-2908</t>
  </si>
  <si>
    <t>Шаде ШК-2909</t>
  </si>
  <si>
    <t>Шаде ШК-2910</t>
  </si>
  <si>
    <t>Шаде ШК-2911</t>
  </si>
  <si>
    <t>Шаде ШК-2912</t>
  </si>
  <si>
    <t>Шаде ШК-2915</t>
  </si>
  <si>
    <t>Шаде ШК-2917</t>
  </si>
  <si>
    <t>Шаде ШК-2931</t>
  </si>
  <si>
    <t>Шаде ШК-3415</t>
  </si>
  <si>
    <t>Шаде ШК-3416</t>
  </si>
  <si>
    <t>Шаде ШК-3419</t>
  </si>
  <si>
    <t>Шаде ШК-3420</t>
  </si>
  <si>
    <t>Шаде ШК-3421</t>
  </si>
  <si>
    <t>Шаде ШК-3422</t>
  </si>
  <si>
    <t>Шаде ШК-3423</t>
  </si>
  <si>
    <t>Шаде ШК-3424</t>
  </si>
  <si>
    <t>Шаде ШК-3425</t>
  </si>
  <si>
    <t>Шаде ШК-3429</t>
  </si>
  <si>
    <t>Шаде ШК-3430</t>
  </si>
  <si>
    <t>Шаде ШК-3432</t>
  </si>
  <si>
    <t>Шаде ШК-3433</t>
  </si>
  <si>
    <t>Шаде ШК-3438</t>
  </si>
  <si>
    <t>Шаде ШК-3442</t>
  </si>
  <si>
    <t>ШЕР АН-3301</t>
  </si>
  <si>
    <t>ШЕР АН-3308</t>
  </si>
  <si>
    <t>ШЕР З-2301</t>
  </si>
  <si>
    <t>ШЕР КМ-2301</t>
  </si>
  <si>
    <t>ШЕР КМ-2302</t>
  </si>
  <si>
    <t>ШЕР КМ-2303</t>
  </si>
  <si>
    <t>ШЕР КМ-2312</t>
  </si>
  <si>
    <t>ШЕР КР-23-16-14</t>
  </si>
  <si>
    <t>ШЕР КР-23-16-16</t>
  </si>
  <si>
    <t>ШЕР КР-23-16-18</t>
  </si>
  <si>
    <t>ШЕР КР-23-М-14</t>
  </si>
  <si>
    <t>ШЕР КР-23-М-16</t>
  </si>
  <si>
    <t>ШЕР КР-23-М-18</t>
  </si>
  <si>
    <t>ШЕР КРП-23-16-14</t>
  </si>
  <si>
    <t>ШЕР КРП-23-16-16</t>
  </si>
  <si>
    <t>ШЕР КРП-23-16-18</t>
  </si>
  <si>
    <t>ШЕР КРП-23-М-14</t>
  </si>
  <si>
    <t>ШЕР КРП-23-М-16</t>
  </si>
  <si>
    <t>ШЕР КРП-23-М-18</t>
  </si>
  <si>
    <t>ШЕР ТБ-3302</t>
  </si>
  <si>
    <t>ШЕР ТБ-3304</t>
  </si>
  <si>
    <t>ШЕР ТБ-3305</t>
  </si>
  <si>
    <t>ШЕР ТБ-3319</t>
  </si>
  <si>
    <t>ШЕР ТБ-3321</t>
  </si>
  <si>
    <t>ШЕР ТБ-3325</t>
  </si>
  <si>
    <t>ШЕР ТП-2301</t>
  </si>
  <si>
    <t>ШЕР ТС-2301</t>
  </si>
  <si>
    <t>ШЕР ШК-2303</t>
  </si>
  <si>
    <t>ШЕР ШК-2307</t>
  </si>
  <si>
    <t>ШЕР ШК-2318</t>
  </si>
  <si>
    <t>ШЕР ШК-2321</t>
  </si>
  <si>
    <t>ШЕР ШК-2322</t>
  </si>
  <si>
    <t>ШЕР ШК-2324</t>
  </si>
  <si>
    <t>ШЕР ШК-2325</t>
  </si>
  <si>
    <t>ШЕР ШК-3302</t>
  </si>
  <si>
    <t>ШЕР ШК-3305</t>
  </si>
  <si>
    <t>ШЕР ШК-3311</t>
  </si>
  <si>
    <t>ШЕР ШК-3315</t>
  </si>
  <si>
    <t>ШЕР ШК-3316</t>
  </si>
  <si>
    <t>ШЕР ШК-3319</t>
  </si>
  <si>
    <t>ШЕР ШК-3320</t>
  </si>
  <si>
    <t>ШЕР ШК-3321</t>
  </si>
  <si>
    <t>ШЕР ШК-3322</t>
  </si>
  <si>
    <t>ШЕР ШК-3323</t>
  </si>
  <si>
    <t>ШЕР ШК-3324</t>
  </si>
  <si>
    <t>ШЕР ШК-3330</t>
  </si>
  <si>
    <t>ШК-1911</t>
  </si>
  <si>
    <t>ШК-3029</t>
  </si>
  <si>
    <t>ЭМЭ АН-3901</t>
  </si>
  <si>
    <t>ЭМЭ АН-3902</t>
  </si>
  <si>
    <t>ЭМЭ АН-3903</t>
  </si>
  <si>
    <t>ЭМЭ АН-3908</t>
  </si>
  <si>
    <t>ЭМЭ АН-3911</t>
  </si>
  <si>
    <t>ЭМЭ АН-3912</t>
  </si>
  <si>
    <t>ЭМЭ АН-3913</t>
  </si>
  <si>
    <t>ЭМЭ АН-3914</t>
  </si>
  <si>
    <t>ЭМЭ В-3905</t>
  </si>
  <si>
    <t>ЭМЭ В-3906</t>
  </si>
  <si>
    <t>ЭМЭ В-3907</t>
  </si>
  <si>
    <t>ЭМЭ ТБ-3902</t>
  </si>
  <si>
    <t>ЭМЭ ТБ-3903</t>
  </si>
  <si>
    <t>ЭМЭ ТБ-3904</t>
  </si>
  <si>
    <t>ЭМЭ ТБ-3905</t>
  </si>
  <si>
    <t>ЭМЭ ТБ-3906</t>
  </si>
  <si>
    <t>ЭМЭ ТБ-3909</t>
  </si>
  <si>
    <t>ЭМЭ ТБ-3910</t>
  </si>
  <si>
    <t>ЭМЭ ТБ-3911</t>
  </si>
  <si>
    <t>ЭМЭ ТБ-3912</t>
  </si>
  <si>
    <t>ЭМЭ ТБ-3913</t>
  </si>
  <si>
    <t>ЭМЭ ТБ-3914</t>
  </si>
  <si>
    <t>ЭМЭ ТБ-3915</t>
  </si>
  <si>
    <t>ЭМЭ ТБ-3925</t>
  </si>
  <si>
    <t>ЭМЭ ШК-3902</t>
  </si>
  <si>
    <t>ЭМЭ ШК-3905</t>
  </si>
  <si>
    <t>ЭМЭ ШК-3911</t>
  </si>
  <si>
    <t>ЭМЭ ШК-3915</t>
  </si>
  <si>
    <t>ЭМЭ ШК-3916</t>
  </si>
  <si>
    <t>ЭМЭ ШК-3919</t>
  </si>
  <si>
    <t>ЭМЭ ШК-3920</t>
  </si>
  <si>
    <t>ЭМЭ ШК-3921</t>
  </si>
  <si>
    <t>ЭМЭ ШК-3922</t>
  </si>
  <si>
    <t>ЭМЭ ШК-3923</t>
  </si>
  <si>
    <t>ЭМЭ ШК-3924</t>
  </si>
  <si>
    <t>ЭМЭ ШК-3927</t>
  </si>
  <si>
    <t>ЭМЭ ШК-3930</t>
  </si>
  <si>
    <t>ЭМЭ ШК-3932</t>
  </si>
  <si>
    <t>ЭМЭ ШК-3933</t>
  </si>
  <si>
    <t>ЭМЭ ШК-3938</t>
  </si>
  <si>
    <t>ЭМЭ ШК-3942</t>
  </si>
  <si>
    <t>ЭМЭ ШК-3943</t>
  </si>
  <si>
    <t>Энсо В-3705</t>
  </si>
  <si>
    <t>Энсо В-3706</t>
  </si>
  <si>
    <t>Энсо В-3707</t>
  </si>
  <si>
    <t>Энсо ТБ-3702</t>
  </si>
  <si>
    <t>Энсо ТБ-3704</t>
  </si>
  <si>
    <t>Энсо ТБ-3705</t>
  </si>
  <si>
    <t>Энсо ТБ-3706</t>
  </si>
  <si>
    <t>Энсо ТБ-3709</t>
  </si>
  <si>
    <t>Энсо ТБ-3710</t>
  </si>
  <si>
    <t>Энсо ТБ-3711</t>
  </si>
  <si>
    <t>Энсо ТБ-3712</t>
  </si>
  <si>
    <t>Энсо ТБ-3713</t>
  </si>
  <si>
    <t>Энсо ТБ-3714</t>
  </si>
  <si>
    <t>Энсо ТБ-3715</t>
  </si>
  <si>
    <t>Энсо ШК-3705</t>
  </si>
  <si>
    <t>Энсо ШК-3715</t>
  </si>
  <si>
    <t>Энсо ШК-3719</t>
  </si>
  <si>
    <t>Энсо ШК-3721</t>
  </si>
  <si>
    <t>Энсо ШК-3722</t>
  </si>
  <si>
    <t>Энсо ШК-3723</t>
  </si>
  <si>
    <t>Энсо ШК-3724</t>
  </si>
  <si>
    <t>Энсо ШК-3725</t>
  </si>
  <si>
    <t>Энсо ШК-3742</t>
  </si>
  <si>
    <t>ЮМИ КМ-3501</t>
  </si>
  <si>
    <t>ЮМИ КМ-3502</t>
  </si>
  <si>
    <t>ЮМИ КМ-3503</t>
  </si>
  <si>
    <t>ЮМИ КМ-3504</t>
  </si>
  <si>
    <t>ЮМИ КМ-3505</t>
  </si>
  <si>
    <t>ЮМИ КР-350-М-12</t>
  </si>
  <si>
    <t>ЮМИ КР-350-М-14</t>
  </si>
  <si>
    <t>ЮМИ КР-350-М-16</t>
  </si>
  <si>
    <t>ЮМИ КР-351</t>
  </si>
  <si>
    <t>ЮМИ КР-351-16-12</t>
  </si>
  <si>
    <t>ЮМИ КР-351-16-14</t>
  </si>
  <si>
    <t>ЮМИ КР-351-16-16</t>
  </si>
  <si>
    <t>ЮМИ КР-351-16-18</t>
  </si>
  <si>
    <t>ЮМИ КРП-350-М-12</t>
  </si>
  <si>
    <t>ЮМИ КРП-350-М-14</t>
  </si>
  <si>
    <t>ЮМИ КРП-350-М-16</t>
  </si>
  <si>
    <t>ЮМИ КРП-351-16-12</t>
  </si>
  <si>
    <t>ЮМИ КРП-351-16-14</t>
  </si>
  <si>
    <t>ЮМИ КРП-351-16-16</t>
  </si>
  <si>
    <t>ЮМИ КРП-351-16-18</t>
  </si>
  <si>
    <t>ЮМИ ТП-3501</t>
  </si>
  <si>
    <t>ЮМИ ТС-3501</t>
  </si>
  <si>
    <t>ЮМИ ШК-3503</t>
  </si>
  <si>
    <t>ЮМИ ШК-3507</t>
  </si>
  <si>
    <t>ЮМИ ШК-3517</t>
  </si>
  <si>
    <t>ЮМИ ШК-3518</t>
  </si>
  <si>
    <t>ЮМИ ШК-3521</t>
  </si>
  <si>
    <t>ЮМИ ШК-3522</t>
  </si>
  <si>
    <t>ЮМИ ШК-3524</t>
  </si>
  <si>
    <t>ЮМИ ШК-3525</t>
  </si>
  <si>
    <t>Шер КР-330-М-16</t>
  </si>
  <si>
    <t>Шер ШК-2301</t>
  </si>
  <si>
    <t>Шер ШК-2305</t>
  </si>
  <si>
    <t>Шер ШК-2313</t>
  </si>
  <si>
    <t>Шер ШК-2314</t>
  </si>
  <si>
    <t>Шер ШК-2315</t>
  </si>
  <si>
    <t>Шер ШК-2316</t>
  </si>
  <si>
    <t>Шер ШК-2317</t>
  </si>
  <si>
    <t>Шер ШК-2326</t>
  </si>
  <si>
    <t>Шер ШК-2327</t>
  </si>
  <si>
    <t>Шер ШК-2328</t>
  </si>
  <si>
    <t>Шер ТБ-2301</t>
  </si>
  <si>
    <t>Шер ТБ-2302</t>
  </si>
  <si>
    <t>Юми ШК-3501</t>
  </si>
  <si>
    <t>Юми ШК-3505</t>
  </si>
  <si>
    <t>Юми ШК-3513</t>
  </si>
  <si>
    <t>Юми ШК-3514</t>
  </si>
  <si>
    <t>Юми ШК-3515</t>
  </si>
  <si>
    <t>Юми ШК-3516</t>
  </si>
  <si>
    <t>Юми ШК-3526</t>
  </si>
  <si>
    <t>Юми ШК-3527</t>
  </si>
  <si>
    <t>Юми ШК-3528</t>
  </si>
  <si>
    <t>Юми ТБ-3501</t>
  </si>
  <si>
    <t>Юми ТБ-3502</t>
  </si>
  <si>
    <t>Эйми ПС-1901</t>
  </si>
  <si>
    <t>Нао КР-410</t>
  </si>
  <si>
    <t>Нао КР-411</t>
  </si>
  <si>
    <t>Нао КР-410-16-12</t>
  </si>
  <si>
    <t>Нао КР-410-16-14</t>
  </si>
  <si>
    <t>Нао КР-410-16-16</t>
  </si>
  <si>
    <t>Нао КР-410-16-18</t>
  </si>
  <si>
    <t>Нао КРП-410-16-12</t>
  </si>
  <si>
    <t>Нао КРП-410-16-14</t>
  </si>
  <si>
    <t>Нао КРП-410-16-16</t>
  </si>
  <si>
    <t>Нао КРП-410-16-18</t>
  </si>
  <si>
    <t>Нао КР-411-16-12</t>
  </si>
  <si>
    <t>Нао КР-411-16-14</t>
  </si>
  <si>
    <t>Нао КР-411-16-16</t>
  </si>
  <si>
    <t>Нао КР-411-16-18</t>
  </si>
  <si>
    <t>Нао КРП-411-16-12</t>
  </si>
  <si>
    <t>Нао КРП-411-16-14</t>
  </si>
  <si>
    <t>Нао КРП-411-16-16</t>
  </si>
  <si>
    <t>Нао КРП-411-16-18</t>
  </si>
  <si>
    <t>Нао ШК-4101</t>
  </si>
  <si>
    <t>Нао ШК-4102</t>
  </si>
  <si>
    <t>Нао ШК-4105</t>
  </si>
  <si>
    <t>Нао ШК-4106</t>
  </si>
  <si>
    <t>Нао ШК-4113</t>
  </si>
  <si>
    <t>Нао ШК-4114</t>
  </si>
  <si>
    <t>Нао ШК-4115</t>
  </si>
  <si>
    <t>Нао ШК-4116</t>
  </si>
  <si>
    <t>Нао ШК-4117</t>
  </si>
  <si>
    <t>Нао ШК-4118</t>
  </si>
  <si>
    <t>Нао ШК-4120</t>
  </si>
  <si>
    <t>Нао ШК-4123</t>
  </si>
  <si>
    <t>Нао ШК-4124</t>
  </si>
  <si>
    <t>Нао ШК-4126</t>
  </si>
  <si>
    <t>Нао ШК-4127</t>
  </si>
  <si>
    <t>Нао ШК-4128</t>
  </si>
  <si>
    <t>Нао КМ-4101</t>
  </si>
  <si>
    <t>Нао КМ-4102</t>
  </si>
  <si>
    <t>Нао КМ-4103</t>
  </si>
  <si>
    <t>Нао КМ-4104</t>
  </si>
  <si>
    <t>Нао КМ-4105</t>
  </si>
  <si>
    <t>Нао ТБ-4101</t>
  </si>
  <si>
    <t>Нао ТБ-4102</t>
  </si>
  <si>
    <t>Нао ТП-4101</t>
  </si>
  <si>
    <t>Нао ТС-4101</t>
  </si>
  <si>
    <t>Юми КР-350-М-12</t>
  </si>
  <si>
    <t>Юми КР-350-М-14</t>
  </si>
  <si>
    <t>Юми КР-350-М-16</t>
  </si>
  <si>
    <t>Юми КРП-350-М-12</t>
  </si>
  <si>
    <t>Юми КРП-350-М-14</t>
  </si>
  <si>
    <t>Юми КРП-350-М-16</t>
  </si>
  <si>
    <t>Юми КР-351</t>
  </si>
  <si>
    <t>Юми КР-351-16-12</t>
  </si>
  <si>
    <t>Юми КР-351-16-14</t>
  </si>
  <si>
    <t>Юми КР-351-16-16</t>
  </si>
  <si>
    <t>Юми КР-351-16-18</t>
  </si>
  <si>
    <t>Юми КРП-351-16-12</t>
  </si>
  <si>
    <t>Юми КРП-351-16-14</t>
  </si>
  <si>
    <t>Юми КРП-351-16-16</t>
  </si>
  <si>
    <t>Юми КРП-351-16-18</t>
  </si>
  <si>
    <t>Юми ШК-3503</t>
  </si>
  <si>
    <t>Юми ШК-3507</t>
  </si>
  <si>
    <t>Юми ШК-3517</t>
  </si>
  <si>
    <t>Юми ШК-3518</t>
  </si>
  <si>
    <t>Юми ШК-3521</t>
  </si>
  <si>
    <t>Юми ШК-3522</t>
  </si>
  <si>
    <t>Юми ШК-3524</t>
  </si>
  <si>
    <t>Юми ШК-3525</t>
  </si>
  <si>
    <t>Юми КМ-3501</t>
  </si>
  <si>
    <t>Юми КМ-3502</t>
  </si>
  <si>
    <t>Юми КМ-3503</t>
  </si>
  <si>
    <t>Юми КМ-3504</t>
  </si>
  <si>
    <t>Юми КМ-3505</t>
  </si>
  <si>
    <t>Юми ТП-3501</t>
  </si>
  <si>
    <t>Юми ТС-3501</t>
  </si>
  <si>
    <t>Шер ШК-2303</t>
  </si>
  <si>
    <t>Шер ШК-2307</t>
  </si>
  <si>
    <t>Шер ШК-2318</t>
  </si>
  <si>
    <t>Шер ШК-2321</t>
  </si>
  <si>
    <t>Шер ШК-2322</t>
  </si>
  <si>
    <t>Шер ШК-2324</t>
  </si>
  <si>
    <t>Шер ШК-2325</t>
  </si>
  <si>
    <t>Шер КМ-2301</t>
  </si>
  <si>
    <t>Шер КМ-2302</t>
  </si>
  <si>
    <t>Шер КМ-2303</t>
  </si>
  <si>
    <t>Шер КМ-2312</t>
  </si>
  <si>
    <t>Шер ТП-2301</t>
  </si>
  <si>
    <t>Шер ТС-2301</t>
  </si>
  <si>
    <t>Шер З-2301</t>
  </si>
  <si>
    <t>Нао ШК-4015</t>
  </si>
  <si>
    <t>Нао ШК-4016</t>
  </si>
  <si>
    <t>Нао ШК-4027</t>
  </si>
  <si>
    <t>Нао-моно АН-4051</t>
  </si>
  <si>
    <t>Нао-моно АН-4052</t>
  </si>
  <si>
    <t>Нао-моно АН-4053</t>
  </si>
  <si>
    <t>Нао-моно АН-4054</t>
  </si>
  <si>
    <t>Нао-моно ПЛ-4051</t>
  </si>
  <si>
    <t>Нао-моно СТ-4051</t>
  </si>
  <si>
    <t>Нао-моно ТБ-4051</t>
  </si>
  <si>
    <t>Нао-моно ТБ-4052</t>
  </si>
  <si>
    <t>Нао-моно ТБ-4053</t>
  </si>
  <si>
    <t>Эмэ ШК-3902</t>
  </si>
  <si>
    <t>Эмэ ШК-3905</t>
  </si>
  <si>
    <t>Эмэ ШК-3911</t>
  </si>
  <si>
    <t>Эмэ ШК-3915</t>
  </si>
  <si>
    <t>Эмэ ШК-3916</t>
  </si>
  <si>
    <t>Эмэ ШК-3919</t>
  </si>
  <si>
    <t>Эмэ ШК-3920</t>
  </si>
  <si>
    <t>Эмэ ШК-3921</t>
  </si>
  <si>
    <t>Эмэ ШК-3922</t>
  </si>
  <si>
    <t>Эмэ ШК-3923</t>
  </si>
  <si>
    <t>Эмэ ШК-3924</t>
  </si>
  <si>
    <t>Эмэ ШК-3927</t>
  </si>
  <si>
    <t>Эмэ ШК-3930</t>
  </si>
  <si>
    <t>Эмэ ШК-3933</t>
  </si>
  <si>
    <t>Эмэ АН-3901</t>
  </si>
  <si>
    <t>Эмэ АН-3902</t>
  </si>
  <si>
    <t>Эмэ АН-3903</t>
  </si>
  <si>
    <t>Эмэ АН-3908</t>
  </si>
  <si>
    <t>Эмэ ТБ-3902</t>
  </si>
  <si>
    <t>Эмэ ТБ-3903</t>
  </si>
  <si>
    <t>Эмэ ТБ-3904</t>
  </si>
  <si>
    <t>Эмэ ТБ-3905</t>
  </si>
  <si>
    <t>Эмэ ТБ-3906</t>
  </si>
  <si>
    <t>Эмэ ТБ-3909</t>
  </si>
  <si>
    <t>Эмэ ТБ-3910</t>
  </si>
  <si>
    <t>Эмэ ТБ-3911</t>
  </si>
  <si>
    <t>Эмэ ТБ-3925</t>
  </si>
  <si>
    <t>Шер ШК-3302</t>
  </si>
  <si>
    <t>Шер ШК-3305</t>
  </si>
  <si>
    <t>Шер ШК-3311</t>
  </si>
  <si>
    <t>Шер ШК-3315</t>
  </si>
  <si>
    <t>Шер ШК-3316</t>
  </si>
  <si>
    <t>Шер ШК-3319</t>
  </si>
  <si>
    <t>Шер ШК-3320</t>
  </si>
  <si>
    <t>Шер ШК-3321</t>
  </si>
  <si>
    <t>Шер ШК-3322</t>
  </si>
  <si>
    <t>Шер ШК-3323</t>
  </si>
  <si>
    <t>Шер ШК-3324</t>
  </si>
  <si>
    <t>Шер ШК-3330</t>
  </si>
  <si>
    <t>Шер АН-3301</t>
  </si>
  <si>
    <t>Шер АН-3308</t>
  </si>
  <si>
    <t>Шер ТБ-3302</t>
  </si>
  <si>
    <t>Шер ТБ-3304</t>
  </si>
  <si>
    <t>Шер ТБ-3305</t>
  </si>
  <si>
    <t>Шер ТБ-3319</t>
  </si>
  <si>
    <t>Шер ТБ-3321</t>
  </si>
  <si>
    <t>Шер ТБ-3325</t>
  </si>
  <si>
    <t>Уна лофт АН-2801</t>
  </si>
  <si>
    <t>Уна лофт АН-2802Л</t>
  </si>
  <si>
    <t>Уна лофт АН-2803</t>
  </si>
  <si>
    <t>Уна лофт АН-2804</t>
  </si>
  <si>
    <t>Уна лофт АН-2805</t>
  </si>
  <si>
    <t>Уна лофт АН-2806Л</t>
  </si>
  <si>
    <t>Уна лофт АН-2807Л</t>
  </si>
  <si>
    <t>Уна лофт АН-2808</t>
  </si>
  <si>
    <t>Уна лофт ТБ-2812</t>
  </si>
  <si>
    <t>Уна лофт ТБ-2814</t>
  </si>
  <si>
    <t>Уна лофт ТБ-2815</t>
  </si>
  <si>
    <t>Уна лофт ТБ-2819</t>
  </si>
  <si>
    <t>Уна лофт ТБ-2821Л</t>
  </si>
  <si>
    <t>Уна лофт ТБ-2825</t>
  </si>
  <si>
    <t>Уна лофт ТБ-2826</t>
  </si>
  <si>
    <t>Уна лофт ШК-2801</t>
  </si>
  <si>
    <t>Уна лофт ШК-2802</t>
  </si>
  <si>
    <t>Уна лофт ШК-2806Л</t>
  </si>
  <si>
    <t>Уна лофт ШК-2807</t>
  </si>
  <si>
    <t>Уна лофт ШК-2808Л</t>
  </si>
  <si>
    <t>Уна лофт ШК-2815</t>
  </si>
  <si>
    <t>Уна лофт ШК-2827</t>
  </si>
  <si>
    <t>Уна лофт ШК-2830Л</t>
  </si>
  <si>
    <t>Нао ШК-4029</t>
  </si>
  <si>
    <t>Нао ШК-4032</t>
  </si>
  <si>
    <t>Нао ШК-4038</t>
  </si>
  <si>
    <t>Нао ШК-4042</t>
  </si>
  <si>
    <t>Нао ШК-4043</t>
  </si>
  <si>
    <t>Нао В-4005</t>
  </si>
  <si>
    <t>Нао В-4006Пр</t>
  </si>
  <si>
    <t>Нао В-4007</t>
  </si>
  <si>
    <t>Нао АН-4011Пр</t>
  </si>
  <si>
    <t>Нао АН-4012Пр</t>
  </si>
  <si>
    <t>Нао АН-4013</t>
  </si>
  <si>
    <t>Нао АН-4014</t>
  </si>
  <si>
    <t>Нао ТБ-4012</t>
  </si>
  <si>
    <t>Нао ТБ-4013</t>
  </si>
  <si>
    <t>Нао ТБ-4015</t>
  </si>
  <si>
    <t>Эмэ ШК-3932</t>
  </si>
  <si>
    <t>Эмэ ШК-3938</t>
  </si>
  <si>
    <t>Эмэ ШК-3942</t>
  </si>
  <si>
    <t>Эмэ ШК-3943</t>
  </si>
  <si>
    <t>Эмэ В-3905</t>
  </si>
  <si>
    <t>Эмэ В-3906</t>
  </si>
  <si>
    <t>Эмэ В-3907</t>
  </si>
  <si>
    <t>Эмэ АН-3911</t>
  </si>
  <si>
    <t>Эмэ АН-3912</t>
  </si>
  <si>
    <t>Эмэ АН-3913</t>
  </si>
  <si>
    <t>Эмэ АН-3914</t>
  </si>
  <si>
    <t>Эмэ ТБ-3912</t>
  </si>
  <si>
    <t>Эмэ ТБ-3913</t>
  </si>
  <si>
    <t>Эмэ ТБ-3914</t>
  </si>
  <si>
    <t>Эмэ ТБ-3915</t>
  </si>
  <si>
    <r>
      <t xml:space="preserve">Корпус: </t>
    </r>
    <r>
      <rPr>
        <sz val="26"/>
        <rFont val="Arial"/>
        <family val="2"/>
        <charset val="204"/>
      </rPr>
      <t>Белый</t>
    </r>
  </si>
  <si>
    <t>Вариант 5</t>
  </si>
  <si>
    <r>
      <rPr>
        <b/>
        <sz val="26"/>
        <rFont val="Arial"/>
        <family val="2"/>
        <charset val="204"/>
      </rPr>
      <t>Корпус (ЛДСП), фасад (ЛДСП)</t>
    </r>
    <r>
      <rPr>
        <sz val="26"/>
        <rFont val="Arial"/>
        <family val="2"/>
        <charset val="204"/>
      </rPr>
      <t>: Кашемир</t>
    </r>
  </si>
  <si>
    <r>
      <t xml:space="preserve">Декор фасада: </t>
    </r>
    <r>
      <rPr>
        <sz val="26"/>
        <rFont val="Arial"/>
        <family val="2"/>
        <charset val="204"/>
      </rPr>
      <t>профиль МДФ Сандграун</t>
    </r>
  </si>
  <si>
    <r>
      <rPr>
        <b/>
        <sz val="26"/>
        <rFont val="Arial"/>
        <family val="2"/>
        <charset val="204"/>
      </rPr>
      <t>Корпус (ЛДСП)</t>
    </r>
    <r>
      <rPr>
        <sz val="26"/>
        <rFont val="Arial"/>
        <family val="2"/>
        <charset val="204"/>
      </rPr>
      <t>: Кашемир</t>
    </r>
  </si>
  <si>
    <r>
      <rPr>
        <b/>
        <sz val="26"/>
        <rFont val="Arial"/>
        <family val="2"/>
        <charset val="204"/>
      </rPr>
      <t>Корпус (ЛДСП), фасад (ЛДСП):</t>
    </r>
    <r>
      <rPr>
        <sz val="26"/>
        <rFont val="Arial"/>
        <family val="2"/>
        <charset val="204"/>
      </rPr>
      <t xml:space="preserve"> Белый</t>
    </r>
  </si>
  <si>
    <r>
      <rPr>
        <b/>
        <sz val="26"/>
        <rFont val="Arial"/>
        <family val="2"/>
        <charset val="204"/>
      </rPr>
      <t xml:space="preserve">Корпус (ЛДСП), фасад (ЛДСП): </t>
    </r>
    <r>
      <rPr>
        <sz val="26"/>
        <rFont val="Arial"/>
        <family val="2"/>
        <charset val="204"/>
      </rPr>
      <t>Графит</t>
    </r>
  </si>
  <si>
    <r>
      <t xml:space="preserve">Фасад (МДФ): </t>
    </r>
    <r>
      <rPr>
        <sz val="26"/>
        <rFont val="Arial"/>
        <family val="2"/>
        <charset val="204"/>
      </rPr>
      <t>Сантьяго</t>
    </r>
  </si>
  <si>
    <t>КР-430-М</t>
  </si>
  <si>
    <t>1030х1700х2080</t>
  </si>
  <si>
    <t>КР-430-М-12</t>
  </si>
  <si>
    <t>1030х1300х2080</t>
  </si>
  <si>
    <t>КР-430-М-14</t>
  </si>
  <si>
    <t>1030х1500х2080</t>
  </si>
  <si>
    <t>КР-430-М-16</t>
  </si>
  <si>
    <t>КРП-430-М-12</t>
  </si>
  <si>
    <t>КРП-430-М-14</t>
  </si>
  <si>
    <t>КРП-430-М-16</t>
  </si>
  <si>
    <r>
      <t xml:space="preserve">Ткань: </t>
    </r>
    <r>
      <rPr>
        <sz val="26"/>
        <rFont val="Arial"/>
        <family val="2"/>
        <charset val="204"/>
      </rPr>
      <t>Zeekr 3, Zeekr 11, Zeekr 55</t>
    </r>
  </si>
  <si>
    <t>КР-432-М</t>
  </si>
  <si>
    <t>Прайс-лист КРОВАТИ серии F</t>
  </si>
  <si>
    <t>Серия F</t>
  </si>
  <si>
    <t>Кухня</t>
  </si>
  <si>
    <t>Корпус</t>
  </si>
  <si>
    <t>Столешницы</t>
  </si>
  <si>
    <t>Стеновые панели</t>
  </si>
  <si>
    <t>Комплектующие</t>
  </si>
  <si>
    <t>Фасады Нао</t>
  </si>
  <si>
    <t>Фасады Вива</t>
  </si>
  <si>
    <t>Дуб апрель темный-Сантьяго</t>
  </si>
  <si>
    <t xml:space="preserve">Прайс-лист на корпус кухня </t>
  </si>
  <si>
    <t>Фасады</t>
  </si>
  <si>
    <t>Панели боковые</t>
  </si>
  <si>
    <t>Пеналы 2140</t>
  </si>
  <si>
    <t>П 600</t>
  </si>
  <si>
    <t>П 600 Корпус пенала закрытого</t>
  </si>
  <si>
    <t>2140х600х554</t>
  </si>
  <si>
    <t>ФП 600</t>
  </si>
  <si>
    <t>ФП 600 AL</t>
  </si>
  <si>
    <t>П 601</t>
  </si>
  <si>
    <t>П 601 Корпус пенала под технику</t>
  </si>
  <si>
    <t>ФП 600 Я+Ф 600</t>
  </si>
  <si>
    <t>ФП 600 Я+ФВ 600 AL</t>
  </si>
  <si>
    <t>ПД 600</t>
  </si>
  <si>
    <t>ПД 600 Корпус пенала под духовой шкаф</t>
  </si>
  <si>
    <t>Ф 600-2</t>
  </si>
  <si>
    <t>Ф 600+ФВ 600 AL</t>
  </si>
  <si>
    <t>П 400</t>
  </si>
  <si>
    <t>П 400 Корпус пенала закрытого</t>
  </si>
  <si>
    <t>2140х400х554</t>
  </si>
  <si>
    <t>ФП 400</t>
  </si>
  <si>
    <t>ФП 400 AL</t>
  </si>
  <si>
    <t>Пеналы 2340</t>
  </si>
  <si>
    <t>П 600 В</t>
  </si>
  <si>
    <t>П 600 В Корпус пенала закрытого</t>
  </si>
  <si>
    <t>2340х600х554</t>
  </si>
  <si>
    <t>ФП 600 В-Л/Пр</t>
  </si>
  <si>
    <t>ФП 600 AL-В-Л/Пр</t>
  </si>
  <si>
    <t>П 601 В</t>
  </si>
  <si>
    <t>П 601 В Корпус пенала под технику</t>
  </si>
  <si>
    <t>ФП 600 Я+ФВ 601</t>
  </si>
  <si>
    <t>ФП 600 Я+ФВ 601 AL</t>
  </si>
  <si>
    <t>ПД 600 В</t>
  </si>
  <si>
    <t>ПД 600 В Корпус пенала под духовой шкаф</t>
  </si>
  <si>
    <t>Ф 600+ФВ 601</t>
  </si>
  <si>
    <t>Ф 600+ФВ 601 AL</t>
  </si>
  <si>
    <t>П 400 В</t>
  </si>
  <si>
    <t>П 400 В Корпус пенала закрытого</t>
  </si>
  <si>
    <t>2340х400х554</t>
  </si>
  <si>
    <t>ФП 400 В-Л/Пр</t>
  </si>
  <si>
    <t>ФП 400 AL-В-Л/Пр</t>
  </si>
  <si>
    <t>Нижние шкафы</t>
  </si>
  <si>
    <t>Н 300</t>
  </si>
  <si>
    <t>Н 300 Корпус нижнего шкафа</t>
  </si>
  <si>
    <t>820х300х462</t>
  </si>
  <si>
    <t>Ф 300</t>
  </si>
  <si>
    <t>ПБ 720 Н</t>
  </si>
  <si>
    <t>Н 350</t>
  </si>
  <si>
    <t>Н 350 Корпус нижнего шкафа</t>
  </si>
  <si>
    <t>820х350х462</t>
  </si>
  <si>
    <t>Ф 350</t>
  </si>
  <si>
    <t>Н 400</t>
  </si>
  <si>
    <t>Н 400 Корпус нижнего шкафа</t>
  </si>
  <si>
    <t>820х400х462</t>
  </si>
  <si>
    <t>Ф 400</t>
  </si>
  <si>
    <t>Н 450</t>
  </si>
  <si>
    <t>Н 450 Корпус нижнего шкафа</t>
  </si>
  <si>
    <t>820х450х462</t>
  </si>
  <si>
    <t>Ф 450</t>
  </si>
  <si>
    <t>Н 500</t>
  </si>
  <si>
    <t>Н 500 Корпус нижнего шкафа</t>
  </si>
  <si>
    <t>820х500х462</t>
  </si>
  <si>
    <t>Ф 500</t>
  </si>
  <si>
    <t>Н 600</t>
  </si>
  <si>
    <t>Н 600 Корпус нижнего шкафа</t>
  </si>
  <si>
    <t>820х600х462</t>
  </si>
  <si>
    <t>Ф 600</t>
  </si>
  <si>
    <t>Ф 300-2</t>
  </si>
  <si>
    <t>Н 700</t>
  </si>
  <si>
    <t>Н 700 Корпус нижнего шкафа</t>
  </si>
  <si>
    <t>820х700х462</t>
  </si>
  <si>
    <t>Ф 350-2</t>
  </si>
  <si>
    <t>Н 800</t>
  </si>
  <si>
    <t>Н 800 Корпус нижнего шкафа</t>
  </si>
  <si>
    <t>820х800х462</t>
  </si>
  <si>
    <t>Ф 400-2</t>
  </si>
  <si>
    <t>Нижние бутылочницы</t>
  </si>
  <si>
    <t>НБ 150</t>
  </si>
  <si>
    <t>НБ 150 корпус нижней бутылочницы</t>
  </si>
  <si>
    <t>820х150х462</t>
  </si>
  <si>
    <t>ФБ 150</t>
  </si>
  <si>
    <t>НБ 200</t>
  </si>
  <si>
    <t>НБ 200 корпус нижней бутылочницы</t>
  </si>
  <si>
    <t>820х200х462</t>
  </si>
  <si>
    <t>ФБ 200</t>
  </si>
  <si>
    <t>Нижние шкафы под мойку</t>
  </si>
  <si>
    <t>М 500</t>
  </si>
  <si>
    <t>М 500 корпус нижнего шкафа под мойку</t>
  </si>
  <si>
    <t>М 600</t>
  </si>
  <si>
    <t>М 600 корпус нижнего шкафа под мойку</t>
  </si>
  <si>
    <t>М 800</t>
  </si>
  <si>
    <t>М 800 корпус нижнего шкафа под мойку</t>
  </si>
  <si>
    <t>М 990 У корпус нижнего углового шкафа под мойку</t>
  </si>
  <si>
    <t>820х888х512</t>
  </si>
  <si>
    <t>Ф 400+ПБ 720 У</t>
  </si>
  <si>
    <t>Д 450</t>
  </si>
  <si>
    <t>Д 450 корпус нижнего шкафа духового</t>
  </si>
  <si>
    <t>ФД 450</t>
  </si>
  <si>
    <t>Д 600</t>
  </si>
  <si>
    <t>Д 600 корпус нижнего шкафа духового</t>
  </si>
  <si>
    <t>ФД 600</t>
  </si>
  <si>
    <t>Нижний шкаф 1 ящик</t>
  </si>
  <si>
    <t>Н 301</t>
  </si>
  <si>
    <t>Н 301 корпус нижнего шкафа 1 ящик 1 створка</t>
  </si>
  <si>
    <t>Ф 301 Я</t>
  </si>
  <si>
    <t>Н 401</t>
  </si>
  <si>
    <t>Н 401 корпус нижнего шкафа 1 ящик 1 створка</t>
  </si>
  <si>
    <t>Ф 401 Я</t>
  </si>
  <si>
    <t>Н 501</t>
  </si>
  <si>
    <t>Н 501 корпус нижнего шкафа 1 ящик 1 створка</t>
  </si>
  <si>
    <t>Ф 501 Я</t>
  </si>
  <si>
    <t>Н 601</t>
  </si>
  <si>
    <t>Н 601 корпус нижнего шкафа 1 ящик 1 створка</t>
  </si>
  <si>
    <t>Ф 601 Я</t>
  </si>
  <si>
    <t>Н 801</t>
  </si>
  <si>
    <t>Н 801 корпус нижнего шкафа 1 ящик 2 створки</t>
  </si>
  <si>
    <t>Ф 801 Я</t>
  </si>
  <si>
    <t>Нижний шкаф 2 ящика</t>
  </si>
  <si>
    <t>Н 302</t>
  </si>
  <si>
    <t>Н 302 корпус нижнего шкафа 2 ящика</t>
  </si>
  <si>
    <t>Ф 302 Я</t>
  </si>
  <si>
    <t>Н 402</t>
  </si>
  <si>
    <t>Н 402 корпус нижнего шкафа 2 ящика</t>
  </si>
  <si>
    <t>Ф 402 Я</t>
  </si>
  <si>
    <t>Н 502</t>
  </si>
  <si>
    <t>Н 502 корпус нижнего шкафа 2 ящика</t>
  </si>
  <si>
    <t>Ф 502 Я</t>
  </si>
  <si>
    <t>Н 602</t>
  </si>
  <si>
    <t>Н 602 корпус нижнего шкафа 2 ящика</t>
  </si>
  <si>
    <t>Ф 602 Я</t>
  </si>
  <si>
    <t>Н 802</t>
  </si>
  <si>
    <t>Н 802 корпус нижнего шкафа 2 ящика</t>
  </si>
  <si>
    <t>Ф 802 Я</t>
  </si>
  <si>
    <t>Нижний шкаф 3 ящика</t>
  </si>
  <si>
    <t>Н 303</t>
  </si>
  <si>
    <t>Н 303 корпус нижнего шкафа 3 ящика</t>
  </si>
  <si>
    <t>Ф 303 Я</t>
  </si>
  <si>
    <t>Н 403</t>
  </si>
  <si>
    <t>Н 403 корпус нижнего шкафа 3 ящика</t>
  </si>
  <si>
    <t>Ф 403 Я</t>
  </si>
  <si>
    <t>Н 503</t>
  </si>
  <si>
    <t>Н 503 корпус нижнего шкафа 3 ящика</t>
  </si>
  <si>
    <t>Ф 503 Я</t>
  </si>
  <si>
    <t>Н 603</t>
  </si>
  <si>
    <t>Н 603 корпус нижнего шкафа 3 ящика</t>
  </si>
  <si>
    <t>Ф 603 Я</t>
  </si>
  <si>
    <t>Н 803</t>
  </si>
  <si>
    <t>Н 803 корпус нижнего шкафа 3 ящика</t>
  </si>
  <si>
    <t>Ф 803 Я</t>
  </si>
  <si>
    <t>Верхние шкафы 920</t>
  </si>
  <si>
    <t>В 159</t>
  </si>
  <si>
    <t>В 159 корпус верхнего шкафа 920</t>
  </si>
  <si>
    <t>920х150х284</t>
  </si>
  <si>
    <t>ФВ 151</t>
  </si>
  <si>
    <t>ПБ 920</t>
  </si>
  <si>
    <t>В 209</t>
  </si>
  <si>
    <t>В 209 корпус верхнего шкафа 920</t>
  </si>
  <si>
    <t>920х200х284</t>
  </si>
  <si>
    <t>ФВ 201</t>
  </si>
  <si>
    <t>В 259</t>
  </si>
  <si>
    <t>В 259 корпус верхнего шкафа 920</t>
  </si>
  <si>
    <t>920х250х284</t>
  </si>
  <si>
    <t>ФВ 251</t>
  </si>
  <si>
    <t>В 309</t>
  </si>
  <si>
    <t>В 309 корпус верхнего шкафа 920</t>
  </si>
  <si>
    <t>920х300х284</t>
  </si>
  <si>
    <t>ФВ 301</t>
  </si>
  <si>
    <t>ФВ 301 AL</t>
  </si>
  <si>
    <t>В 359</t>
  </si>
  <si>
    <t>В 359 корпус верхнего шкафа 920</t>
  </si>
  <si>
    <t>920х350х284</t>
  </si>
  <si>
    <t>ФВ 351</t>
  </si>
  <si>
    <t>ФВ 351 AL</t>
  </si>
  <si>
    <t>В 409</t>
  </si>
  <si>
    <t>В 409 корпус верхнего шкафа 920</t>
  </si>
  <si>
    <t>920х400х284</t>
  </si>
  <si>
    <t>ФВ 401</t>
  </si>
  <si>
    <t>ФВ 401 AL</t>
  </si>
  <si>
    <t>В 459</t>
  </si>
  <si>
    <t>В 459 корпус верхнего шкафа 920</t>
  </si>
  <si>
    <t>920х450х284</t>
  </si>
  <si>
    <t>ФВ 451</t>
  </si>
  <si>
    <t>ФВ 451 AL</t>
  </si>
  <si>
    <t>В 509</t>
  </si>
  <si>
    <t>В 509 корпус верхнего шкафа 920</t>
  </si>
  <si>
    <t>920х500х284</t>
  </si>
  <si>
    <t>ФВ 501</t>
  </si>
  <si>
    <t>ФВ 501 AL</t>
  </si>
  <si>
    <t>В 609</t>
  </si>
  <si>
    <t>В 609 корпус верхнего шкафа 920</t>
  </si>
  <si>
    <t>920х600х284</t>
  </si>
  <si>
    <t>ФВ 601</t>
  </si>
  <si>
    <t>ФВ 601 AL</t>
  </si>
  <si>
    <t>ФВ 301-2</t>
  </si>
  <si>
    <t>ФВ 301 AL-2</t>
  </si>
  <si>
    <t>В 709</t>
  </si>
  <si>
    <t>В 709 корпус верхнего шкафа 920</t>
  </si>
  <si>
    <t>920х700х284</t>
  </si>
  <si>
    <t>ФВ 351-2</t>
  </si>
  <si>
    <t>ФВ 351 AL-2</t>
  </si>
  <si>
    <t>В 809</t>
  </si>
  <si>
    <t>В 809 корпус верхнего шкафа 920</t>
  </si>
  <si>
    <t>920х800х284</t>
  </si>
  <si>
    <t>ФВ 401-2</t>
  </si>
  <si>
    <t>ФВ 401 AL-2</t>
  </si>
  <si>
    <t>В 991 У корпус верхнего углового шкафа 920</t>
  </si>
  <si>
    <t>920х650х300</t>
  </si>
  <si>
    <t>ФВ 301+ПБ 920</t>
  </si>
  <si>
    <t>ФВ 301 AL+ПБ 920 У</t>
  </si>
  <si>
    <t>Верхние шкафы 720</t>
  </si>
  <si>
    <t>В 150</t>
  </si>
  <si>
    <t>В 150 корпус верхнего шкафа 720</t>
  </si>
  <si>
    <t>720х150х284</t>
  </si>
  <si>
    <t>ФВ 150</t>
  </si>
  <si>
    <t>ПБ 720 В</t>
  </si>
  <si>
    <t>В 200</t>
  </si>
  <si>
    <t>В 200 корпус верхнего шкафа 720</t>
  </si>
  <si>
    <t>720х200х284</t>
  </si>
  <si>
    <t>ФВ 200</t>
  </si>
  <si>
    <t>В 250</t>
  </si>
  <si>
    <t>В 250 корпус верхнего шкафа 720</t>
  </si>
  <si>
    <t>720х250х284</t>
  </si>
  <si>
    <t>ФВ 250</t>
  </si>
  <si>
    <t>В 300</t>
  </si>
  <si>
    <t>В 300 корпус верхнего шкафа 720</t>
  </si>
  <si>
    <t>720х300х284</t>
  </si>
  <si>
    <t>ФВ 300 AL</t>
  </si>
  <si>
    <t>В 350</t>
  </si>
  <si>
    <t>В 350 корпус верхнего шкафа 720</t>
  </si>
  <si>
    <t>720х350х284</t>
  </si>
  <si>
    <t>ФВ 350 AL</t>
  </si>
  <si>
    <t>В 400</t>
  </si>
  <si>
    <t>В 400 корпус верхнего шкафа 720</t>
  </si>
  <si>
    <t>720х400х284</t>
  </si>
  <si>
    <t>ФВ 400 AL</t>
  </si>
  <si>
    <t>В 450</t>
  </si>
  <si>
    <t>В 450 корпус верхнего шкафа 720</t>
  </si>
  <si>
    <t>720х450х284</t>
  </si>
  <si>
    <t>ФВ 450 AL</t>
  </si>
  <si>
    <t>В 500</t>
  </si>
  <si>
    <t>В 500 корпус верхнего шкафа 720</t>
  </si>
  <si>
    <t>720х500х284</t>
  </si>
  <si>
    <t>ФВ 500 AL</t>
  </si>
  <si>
    <t>В 600</t>
  </si>
  <si>
    <t>В 600 корпус верхнего шкафа 720</t>
  </si>
  <si>
    <t>720х600х284</t>
  </si>
  <si>
    <t>ФВ 600 AL</t>
  </si>
  <si>
    <t>ФВ 300 AL-2</t>
  </si>
  <si>
    <t>В 700</t>
  </si>
  <si>
    <t>В 700 корпус верхнего шкафа 720</t>
  </si>
  <si>
    <t>720х700х284</t>
  </si>
  <si>
    <t>ФВ 350 AL-2</t>
  </si>
  <si>
    <t>В 800</t>
  </si>
  <si>
    <t>В 800 корпус верхнего шкафа 720</t>
  </si>
  <si>
    <t>720х800х284</t>
  </si>
  <si>
    <t>ФВ 400 AL-2</t>
  </si>
  <si>
    <t>В 990 У корпус верхнего углового шкафа 720</t>
  </si>
  <si>
    <t>720х650х300</t>
  </si>
  <si>
    <t>Ф 300+ПБ 720</t>
  </si>
  <si>
    <t>ФВ 300 AL+ПБ 720 У</t>
  </si>
  <si>
    <t>Верхние горизонтальные 460 (глубина 550)</t>
  </si>
  <si>
    <t>ВГ 319</t>
  </si>
  <si>
    <t>ВГ 319 Корпус верхнего горизонтального 460 (гл. 550)</t>
  </si>
  <si>
    <t>460х300х554</t>
  </si>
  <si>
    <t>ФГ 301</t>
  </si>
  <si>
    <t>ФГ 301 AL</t>
  </si>
  <si>
    <t>ПБ 461</t>
  </si>
  <si>
    <t>ВГ 419</t>
  </si>
  <si>
    <t>ВГ 419 Корпус верхнего горизонтального 460 (гл. 550)</t>
  </si>
  <si>
    <t>460х400х554</t>
  </si>
  <si>
    <t>ФГ 401</t>
  </si>
  <si>
    <t>ФГ 401 AL</t>
  </si>
  <si>
    <t>ВГ 469</t>
  </si>
  <si>
    <t>ВГ 469 Корпус верхнего горизонтального 460 (гл. 550)</t>
  </si>
  <si>
    <t>460х450х554</t>
  </si>
  <si>
    <t>ФГ 451</t>
  </si>
  <si>
    <t>ФГ 451 AL</t>
  </si>
  <si>
    <t>ВГ 519</t>
  </si>
  <si>
    <t>ВГ 519 Корпус верхнего горизонтального 460 (гл. 550)</t>
  </si>
  <si>
    <t>460х500х554</t>
  </si>
  <si>
    <t>ФГ 501</t>
  </si>
  <si>
    <t>ФГ 501 AL</t>
  </si>
  <si>
    <t>ВГ 619</t>
  </si>
  <si>
    <t>ВГ 619 Корпус верхнего горизонтального 460 (гл. 550)</t>
  </si>
  <si>
    <t>460х600х554</t>
  </si>
  <si>
    <t>ФГ 601</t>
  </si>
  <si>
    <t>ФГ 601 AL</t>
  </si>
  <si>
    <t>ВГ 669</t>
  </si>
  <si>
    <t>ВГ 669 Корпус верхнего горизонтального 460 (гл. 550)</t>
  </si>
  <si>
    <t>460х650х554</t>
  </si>
  <si>
    <t>ФГ 651</t>
  </si>
  <si>
    <t>ФГ 651 AL</t>
  </si>
  <si>
    <t>ВГ 819</t>
  </si>
  <si>
    <t>ВГ 819 Корпус верхнего горизонтального 460 (гл. 550)</t>
  </si>
  <si>
    <t>460х800х554</t>
  </si>
  <si>
    <t>ФГ 801</t>
  </si>
  <si>
    <t>ФГ 801 AL</t>
  </si>
  <si>
    <t>ВГ 919 У Корпус верхнего углового горизонтального 460 (гл. 550)</t>
  </si>
  <si>
    <t>460х1000х600</t>
  </si>
  <si>
    <t>ФГ 401+ПБ 461</t>
  </si>
  <si>
    <t>ФГ 401 AL+ПБ 461 У</t>
  </si>
  <si>
    <t>Верхние горизонтальные 360 (глубина 550)</t>
  </si>
  <si>
    <t>ВГ 310</t>
  </si>
  <si>
    <t>ВГ 310 Корпус верхнего горизонтального 360 (гл. 550)</t>
  </si>
  <si>
    <t>360х300х554</t>
  </si>
  <si>
    <t>ФГ 300</t>
  </si>
  <si>
    <t>ФГ 300 AL</t>
  </si>
  <si>
    <t>ПБ 361</t>
  </si>
  <si>
    <t>ВГ 410</t>
  </si>
  <si>
    <t>ВГ 410 Корпус верхнего горизонтального 360 (гл. 550)</t>
  </si>
  <si>
    <t>360х400х554</t>
  </si>
  <si>
    <t>ФГ 400</t>
  </si>
  <si>
    <t>ФГ 400 AL</t>
  </si>
  <si>
    <t>ВГ 460</t>
  </si>
  <si>
    <t>ВГ 460 Корпус верхнего горизонтального 360 (гл. 550)</t>
  </si>
  <si>
    <t>360х450х554</t>
  </si>
  <si>
    <t>ФГ 450</t>
  </si>
  <si>
    <t>ФГ 450 AL</t>
  </si>
  <si>
    <t>ВГ 510</t>
  </si>
  <si>
    <t>ВГ 510 Корпус верхнего горизонтального 360 (гл. 550)</t>
  </si>
  <si>
    <t>360х500х554</t>
  </si>
  <si>
    <t>ФГ 500</t>
  </si>
  <si>
    <t>ФГ 500 AL</t>
  </si>
  <si>
    <t>ВГ 610</t>
  </si>
  <si>
    <t>ВГ 610 Корпус верхнего горизонтального 360 (гл. 550)</t>
  </si>
  <si>
    <t>360х600х554</t>
  </si>
  <si>
    <t>ФГ 600</t>
  </si>
  <si>
    <t>ФГ 600 AL</t>
  </si>
  <si>
    <t>ВГ 660</t>
  </si>
  <si>
    <t>ВГ 660 Корпус верхнего горизонтального 360 (гл. 550)</t>
  </si>
  <si>
    <t>360х650х554</t>
  </si>
  <si>
    <t>ФГ 650</t>
  </si>
  <si>
    <t>ФГ 650 AL</t>
  </si>
  <si>
    <t>ВГ 810</t>
  </si>
  <si>
    <t>ВГ 810 Корпус верхнего горизонтального 360 (гл. 550)</t>
  </si>
  <si>
    <t>360х800х554</t>
  </si>
  <si>
    <t>ФГ 800</t>
  </si>
  <si>
    <t>ФГ 800 AL</t>
  </si>
  <si>
    <t>ВГ 910 У Корпус верхнего углового горизонтального 360 (гл. 550)</t>
  </si>
  <si>
    <t>360х1000х600</t>
  </si>
  <si>
    <t>ФГ 400+ПБ 361</t>
  </si>
  <si>
    <t>ФГ 400 AL+ПБ 361 У</t>
  </si>
  <si>
    <t>Верхние горизонтальные 460 (глубина 300)</t>
  </si>
  <si>
    <t>ВГ 309</t>
  </si>
  <si>
    <t>ВГ 309 Корпус верхнего горизонтального 460 (гл. 300)</t>
  </si>
  <si>
    <t>460х300х284</t>
  </si>
  <si>
    <t>ПБ 460</t>
  </si>
  <si>
    <t>ВГ 409</t>
  </si>
  <si>
    <t>ВГ 409 Корпус верхнего горизонтального 460 (гл. 300)</t>
  </si>
  <si>
    <t>460х400х284</t>
  </si>
  <si>
    <t>ВГ 459</t>
  </si>
  <si>
    <t>ВГ 459 Корпус верхнего горизонтального 460 (гл. 300)</t>
  </si>
  <si>
    <t>460х450х284</t>
  </si>
  <si>
    <t>ВГ 509</t>
  </si>
  <si>
    <t>ВГ 509 Корпус верхнего горизонтального 460 (гл. 300)</t>
  </si>
  <si>
    <t>460х500х284</t>
  </si>
  <si>
    <t>ВГ 609</t>
  </si>
  <si>
    <t>ВГ 609 Корпус верхнего горизонтального 460 (гл. 300)</t>
  </si>
  <si>
    <t>460х600х284</t>
  </si>
  <si>
    <t>ВГ 659</t>
  </si>
  <si>
    <t>ВГ 659 Корпус верхнего горизонтального 460 (гл. 300)</t>
  </si>
  <si>
    <t>460х650х284</t>
  </si>
  <si>
    <t>ВГ 809</t>
  </si>
  <si>
    <t>ВГ 809 Корпус верхнего горизонтального 460 (гл. 300)</t>
  </si>
  <si>
    <t>460х800х284</t>
  </si>
  <si>
    <t>ВГ 909 У Корпус верхнего углового горизонтального 460 (гл. 300)</t>
  </si>
  <si>
    <t>460х1000х300</t>
  </si>
  <si>
    <t>ФГ 651+ПБ 460</t>
  </si>
  <si>
    <t>ФГ 651 AL+ПБ 460 У</t>
  </si>
  <si>
    <t>Верхние горизонтальные 360 (глубина 300)</t>
  </si>
  <si>
    <t>ВГ 300 Корпус верхнего горизонтального 360 (гл. 300)</t>
  </si>
  <si>
    <t>360х300х284</t>
  </si>
  <si>
    <t>ПБ 360</t>
  </si>
  <si>
    <t>ВГ 400 Корпус верхнего горизонтального 360 (гл. 300)</t>
  </si>
  <si>
    <t>360х400х284</t>
  </si>
  <si>
    <t>ВГ 450 Корпус верхнего горизонтального 360 (гл. 300)</t>
  </si>
  <si>
    <t>360х450х284</t>
  </si>
  <si>
    <t>ВГ 500 Корпус верхнего горизонтального 360 (гл. 300)</t>
  </si>
  <si>
    <t>360х500х284</t>
  </si>
  <si>
    <t>ВГ 600 Корпус верхнего горизонтального 360 (гл. 300)</t>
  </si>
  <si>
    <t>360х600х284</t>
  </si>
  <si>
    <t>ВГ 650 Корпус верхнего горизонтального 360 (гл. 300)</t>
  </si>
  <si>
    <t>360х650х284</t>
  </si>
  <si>
    <t>ВГ 800 Корпус верхнего горизонтального 360 (гл. 300)</t>
  </si>
  <si>
    <t>360х800х284</t>
  </si>
  <si>
    <t>ВГ 900 У Корпус верхнего углового горизонтального 360 (гл. 300)</t>
  </si>
  <si>
    <t>360х1000х300</t>
  </si>
  <si>
    <t>ФГ 650+ПБ 360</t>
  </si>
  <si>
    <t>ФГ 650 AL+ПБ 360 У</t>
  </si>
  <si>
    <t>ВГ 300</t>
  </si>
  <si>
    <t>ВГ 400</t>
  </si>
  <si>
    <t>ВГ 450</t>
  </si>
  <si>
    <t>ВГ 500</t>
  </si>
  <si>
    <t>ВГ 600</t>
  </si>
  <si>
    <t>ВГ 650</t>
  </si>
  <si>
    <t>ВГ 800</t>
  </si>
  <si>
    <r>
      <t xml:space="preserve">М 990 У </t>
    </r>
    <r>
      <rPr>
        <b/>
        <sz val="28"/>
        <rFont val="Arial"/>
        <family val="2"/>
        <charset val="204"/>
      </rPr>
      <t>(Угловой)</t>
    </r>
  </si>
  <si>
    <r>
      <t xml:space="preserve">В 991 У </t>
    </r>
    <r>
      <rPr>
        <b/>
        <sz val="28"/>
        <rFont val="Arial"/>
        <family val="2"/>
        <charset val="204"/>
      </rPr>
      <t>(Угловой)</t>
    </r>
  </si>
  <si>
    <r>
      <t xml:space="preserve">В 990 У </t>
    </r>
    <r>
      <rPr>
        <b/>
        <sz val="28"/>
        <rFont val="Arial"/>
        <family val="2"/>
        <charset val="204"/>
      </rPr>
      <t>(Угловой)</t>
    </r>
  </si>
  <si>
    <r>
      <t xml:space="preserve">ВГ 919 У </t>
    </r>
    <r>
      <rPr>
        <b/>
        <sz val="28"/>
        <rFont val="Arial"/>
        <family val="2"/>
        <charset val="204"/>
      </rPr>
      <t>(Угловой)</t>
    </r>
  </si>
  <si>
    <r>
      <t xml:space="preserve">ВГ 910 У </t>
    </r>
    <r>
      <rPr>
        <b/>
        <sz val="28"/>
        <rFont val="Arial"/>
        <family val="2"/>
        <charset val="204"/>
      </rPr>
      <t>(Угловой)</t>
    </r>
  </si>
  <si>
    <r>
      <t xml:space="preserve">ВГ 909 У </t>
    </r>
    <r>
      <rPr>
        <b/>
        <sz val="28"/>
        <rFont val="Arial"/>
        <family val="2"/>
        <charset val="204"/>
      </rPr>
      <t>(Угловой)</t>
    </r>
  </si>
  <si>
    <r>
      <t xml:space="preserve">ВГ 900 У </t>
    </r>
    <r>
      <rPr>
        <b/>
        <sz val="28"/>
        <rFont val="Arial"/>
        <family val="2"/>
        <charset val="204"/>
      </rPr>
      <t>(Угловой)</t>
    </r>
  </si>
  <si>
    <t>38х150х600</t>
  </si>
  <si>
    <t>38х200х600</t>
  </si>
  <si>
    <t>38х250х600</t>
  </si>
  <si>
    <t>38х300х600</t>
  </si>
  <si>
    <t>38х350х600</t>
  </si>
  <si>
    <t>38х400х600</t>
  </si>
  <si>
    <t>38х450х600</t>
  </si>
  <si>
    <t>38х500х600</t>
  </si>
  <si>
    <t>38х550х600</t>
  </si>
  <si>
    <t>38х600х600</t>
  </si>
  <si>
    <t>38х650х600</t>
  </si>
  <si>
    <t>38х700х600</t>
  </si>
  <si>
    <t>38х750х600</t>
  </si>
  <si>
    <t>38х800х600</t>
  </si>
  <si>
    <t>38х850х600</t>
  </si>
  <si>
    <t>38х900х600</t>
  </si>
  <si>
    <t>38х950х600</t>
  </si>
  <si>
    <t>38х1000х600</t>
  </si>
  <si>
    <t>38х1050х600</t>
  </si>
  <si>
    <t>38х1100х600</t>
  </si>
  <si>
    <t>38х1150х600</t>
  </si>
  <si>
    <t>38х1200х600</t>
  </si>
  <si>
    <t>38х1250х600</t>
  </si>
  <si>
    <t>38х1300х600</t>
  </si>
  <si>
    <t>38х1350х600</t>
  </si>
  <si>
    <t>38х1400х600</t>
  </si>
  <si>
    <t>38х1450х600</t>
  </si>
  <si>
    <t>38х1500х600</t>
  </si>
  <si>
    <t>38х1550х600</t>
  </si>
  <si>
    <t>38х1600х600</t>
  </si>
  <si>
    <t>38х1650х600</t>
  </si>
  <si>
    <t>38х1700х600</t>
  </si>
  <si>
    <t>38х1750х600</t>
  </si>
  <si>
    <t>38х1800х600</t>
  </si>
  <si>
    <t>38х1850х600</t>
  </si>
  <si>
    <t>38х1900х600</t>
  </si>
  <si>
    <t>38х1950х600</t>
  </si>
  <si>
    <t>38х2000х600</t>
  </si>
  <si>
    <t>38х2050х600</t>
  </si>
  <si>
    <t>38х2100х600</t>
  </si>
  <si>
    <t>38х2150х600</t>
  </si>
  <si>
    <t>38х2200х600</t>
  </si>
  <si>
    <t>38х2250х600</t>
  </si>
  <si>
    <t>38х2300х600</t>
  </si>
  <si>
    <t>38х2350х600</t>
  </si>
  <si>
    <t>38х2400х600</t>
  </si>
  <si>
    <t>38х2450х600</t>
  </si>
  <si>
    <t>38х2500х600</t>
  </si>
  <si>
    <t>38х2550х600</t>
  </si>
  <si>
    <t>38х2600х600</t>
  </si>
  <si>
    <t>38х2650х600</t>
  </si>
  <si>
    <t>38х2700х600</t>
  </si>
  <si>
    <t>38х2750х600</t>
  </si>
  <si>
    <t>38х2800х600</t>
  </si>
  <si>
    <t>38х2850х600</t>
  </si>
  <si>
    <t>38х2900х600</t>
  </si>
  <si>
    <t>38х2950х600</t>
  </si>
  <si>
    <t>38х3000х600</t>
  </si>
  <si>
    <r>
      <rPr>
        <b/>
        <sz val="28"/>
        <rFont val="Arial"/>
        <family val="2"/>
        <charset val="204"/>
      </rPr>
      <t xml:space="preserve">1 Категория
</t>
    </r>
    <r>
      <rPr>
        <sz val="28"/>
        <rFont val="Arial"/>
        <family val="2"/>
        <charset val="204"/>
      </rPr>
      <t>КОРОЛЕВСКИЙ ОПАЛ СВЕТЛЫЙ,
ДУБ БУНРАТТИ,
 МРАМОР ИТАЛЬЯНСКИЙ,
МАЛАГА</t>
    </r>
  </si>
  <si>
    <r>
      <rPr>
        <b/>
        <sz val="28"/>
        <rFont val="Arial"/>
        <family val="2"/>
        <charset val="204"/>
      </rPr>
      <t xml:space="preserve">3 Категория
</t>
    </r>
    <r>
      <rPr>
        <sz val="28"/>
        <rFont val="Arial"/>
        <family val="2"/>
        <charset val="204"/>
      </rPr>
      <t>МРАМОР НУВОЛАТО,
МРАМОР ЛАЦИО ЧЕРНЫЙ,
СОСНА САНТОРИНИ,
ОНИКС КРЕМОВЫЙ,
ЛАМЕГУ</t>
    </r>
  </si>
  <si>
    <t>Прайс-лист столешницы</t>
  </si>
  <si>
    <t>Прайс-лист стеновые панели</t>
  </si>
  <si>
    <t>Толщина (4 мм)</t>
  </si>
  <si>
    <t>3050*600</t>
  </si>
  <si>
    <t>Толщина (6 мм)</t>
  </si>
  <si>
    <t xml:space="preserve">Прайс-лист на фасады кухни Нао </t>
  </si>
  <si>
    <t>Фасады для Пеналов</t>
  </si>
  <si>
    <t>ФП 600 Я Нао</t>
  </si>
  <si>
    <t>320х596</t>
  </si>
  <si>
    <t>ФП 600 Нао</t>
  </si>
  <si>
    <t>2036х596</t>
  </si>
  <si>
    <t>ФП 400 Нао</t>
  </si>
  <si>
    <t>2036х396</t>
  </si>
  <si>
    <t>ФП 600 В-Л Нао</t>
  </si>
  <si>
    <t>2236х596</t>
  </si>
  <si>
    <t>ФП 600 В-Пр Нао</t>
  </si>
  <si>
    <t>ФП 400 В-Л Нао</t>
  </si>
  <si>
    <t>2236х396</t>
  </si>
  <si>
    <t>ФП 400 В-Пр Нао</t>
  </si>
  <si>
    <t>Ф 600 ЛДСП Нао</t>
  </si>
  <si>
    <t>716х596</t>
  </si>
  <si>
    <t>Ф 600-Л Нао</t>
  </si>
  <si>
    <t>ФВ 601 ЛДСП Нао</t>
  </si>
  <si>
    <t>916х596</t>
  </si>
  <si>
    <t>Ф 300-Л Нао</t>
  </si>
  <si>
    <t>716х296</t>
  </si>
  <si>
    <t>716х296 2 шт</t>
  </si>
  <si>
    <t>Ф 350-Л Нао</t>
  </si>
  <si>
    <t>716х346</t>
  </si>
  <si>
    <t>716х346 2 шт</t>
  </si>
  <si>
    <t>Ф 400-Л Нао</t>
  </si>
  <si>
    <t>716х396</t>
  </si>
  <si>
    <t>716х396 2 шт</t>
  </si>
  <si>
    <t>Ф 450-Л Нао</t>
  </si>
  <si>
    <t>716х446</t>
  </si>
  <si>
    <t>Ф 500-Л Нао</t>
  </si>
  <si>
    <t>716х496</t>
  </si>
  <si>
    <t>Фасады для бутылочниц</t>
  </si>
  <si>
    <t>ФБ 150 Нао</t>
  </si>
  <si>
    <t>716х146</t>
  </si>
  <si>
    <t>ФБ 200 Нао</t>
  </si>
  <si>
    <t>716х196</t>
  </si>
  <si>
    <t>Ф 400-Пр Нао</t>
  </si>
  <si>
    <t>ФПМ 450 Нао</t>
  </si>
  <si>
    <t>для посудомоечной машины</t>
  </si>
  <si>
    <t>ФПМ 600 Нао</t>
  </si>
  <si>
    <t>ПБ 720 У ЛДСП Нао</t>
  </si>
  <si>
    <t>М 990 У</t>
  </si>
  <si>
    <t>Фасады для духовых шкафов</t>
  </si>
  <si>
    <t>ФД 450 Нао</t>
  </si>
  <si>
    <t>116х446</t>
  </si>
  <si>
    <t>ФД 600 Нао</t>
  </si>
  <si>
    <t>116х596</t>
  </si>
  <si>
    <t>Ф 301 Я Нао</t>
  </si>
  <si>
    <t>Ф 401 Я Нао</t>
  </si>
  <si>
    <t>Ф 501 Я Нао</t>
  </si>
  <si>
    <t>Ф 601 Я Нао</t>
  </si>
  <si>
    <t>Ф 801 Я Нао</t>
  </si>
  <si>
    <t>Ф 302 Я Нао</t>
  </si>
  <si>
    <t>Ф 402 Я Нао</t>
  </si>
  <si>
    <t>Ф 502 Я Нао</t>
  </si>
  <si>
    <t>Ф 602 Я Нао</t>
  </si>
  <si>
    <t>Ф 802 Я Нао</t>
  </si>
  <si>
    <t>Ф 303 Я Нао</t>
  </si>
  <si>
    <t>Ф 403 Я Нао</t>
  </si>
  <si>
    <t>Ф 503 Я Нао</t>
  </si>
  <si>
    <t>Ф 603 Я Нао</t>
  </si>
  <si>
    <t>Ф 803 Я Нао</t>
  </si>
  <si>
    <t>Фасады верхних шкафов 920</t>
  </si>
  <si>
    <t>ФВ 151 ЛДСП Нао</t>
  </si>
  <si>
    <t>916х146</t>
  </si>
  <si>
    <t>ФВ 201 ЛДСП Нао</t>
  </si>
  <si>
    <t>916х196</t>
  </si>
  <si>
    <t>ФВ 251 ЛДСП Нао</t>
  </si>
  <si>
    <t>916х246</t>
  </si>
  <si>
    <t>ФВ 301 ЛДСП Нао</t>
  </si>
  <si>
    <t>916х296</t>
  </si>
  <si>
    <t>В 991 У</t>
  </si>
  <si>
    <t>ФВ 301-2 ЛДСП Нао</t>
  </si>
  <si>
    <t>916х296 2 шт</t>
  </si>
  <si>
    <t>ФВ 351 ЛДСП Нао</t>
  </si>
  <si>
    <t>916х346</t>
  </si>
  <si>
    <t>ФВ 351-2 ЛДСП Нао</t>
  </si>
  <si>
    <t>916х346 2 шт</t>
  </si>
  <si>
    <t>ФВ 401 ЛДСП Нао</t>
  </si>
  <si>
    <t>916х396</t>
  </si>
  <si>
    <t>ФВ 401-2 ЛДСП Нао</t>
  </si>
  <si>
    <t>916х396 2 шт</t>
  </si>
  <si>
    <t>ФВ 451 ЛДСП Нао</t>
  </si>
  <si>
    <t>916х446</t>
  </si>
  <si>
    <t>ФВ 501 ЛДСП Нао</t>
  </si>
  <si>
    <t>916х496</t>
  </si>
  <si>
    <t>Панель боковая (планка) для верхнего углового шкафа 920</t>
  </si>
  <si>
    <t>Фасады верхних шкафов 720</t>
  </si>
  <si>
    <t>ФВ 150 ЛДСП Нао</t>
  </si>
  <si>
    <t>ФВ 200 ЛДСП Нао</t>
  </si>
  <si>
    <t>ФВ 250 ЛДСП Нао</t>
  </si>
  <si>
    <t>716х246</t>
  </si>
  <si>
    <t>Ф 300 ЛДСП Нао</t>
  </si>
  <si>
    <t>В 990 У</t>
  </si>
  <si>
    <t>Ф 300-2 ЛДСП Нао</t>
  </si>
  <si>
    <t>Ф 350 ЛДСП Нао</t>
  </si>
  <si>
    <t>Ф 350-2 ЛДСП Нао</t>
  </si>
  <si>
    <t>Ф 400 ЛДСП Нао</t>
  </si>
  <si>
    <t>Ф 400-2 ЛДСП Нао</t>
  </si>
  <si>
    <t>Ф 450 ЛДСП Нао</t>
  </si>
  <si>
    <t>Ф 500 ЛДСП Нао</t>
  </si>
  <si>
    <t>Панель боковая (планка) для верхнего углового шкафа 720</t>
  </si>
  <si>
    <t>Фасады для верхних горизонтальных 460 (глубина 300 / 550)</t>
  </si>
  <si>
    <t>ФГ 301 ЛДСП Нао</t>
  </si>
  <si>
    <t>456х296</t>
  </si>
  <si>
    <t>ФГ 401 ЛДСП Нао</t>
  </si>
  <si>
    <t>456х396</t>
  </si>
  <si>
    <t>ВГ 919 У</t>
  </si>
  <si>
    <t>ФГ 451 ЛДСП Нао</t>
  </si>
  <si>
    <t>456х446</t>
  </si>
  <si>
    <t>ФГ 501 ЛДСП Нао</t>
  </si>
  <si>
    <t>456х496</t>
  </si>
  <si>
    <t>ФГ 601 ЛДСП Нао</t>
  </si>
  <si>
    <t>456х596</t>
  </si>
  <si>
    <t>ФГ 651 ЛДСП Нао</t>
  </si>
  <si>
    <t>456х646</t>
  </si>
  <si>
    <t>ВГ 909 У</t>
  </si>
  <si>
    <t>ФГ 801 ЛДСП Нао</t>
  </si>
  <si>
    <t>456х796</t>
  </si>
  <si>
    <t>Панель боковая (планка) для верхних горизонтальных 460</t>
  </si>
  <si>
    <t>Фасады для верхних горизонтальных 360 (глубина 300 / 550)</t>
  </si>
  <si>
    <t>ФГ 300 ЛДСП Нао</t>
  </si>
  <si>
    <t>356х296</t>
  </si>
  <si>
    <t>ФГ 400 ЛДСП Нао</t>
  </si>
  <si>
    <t>356х396</t>
  </si>
  <si>
    <t>ВГ 910 У</t>
  </si>
  <si>
    <t>ФГ 450 ЛДСП Нао</t>
  </si>
  <si>
    <t>356х446</t>
  </si>
  <si>
    <t>ФГ 500 ЛДСП Нао</t>
  </si>
  <si>
    <t>356х496</t>
  </si>
  <si>
    <t>ФГ 600 ЛДСП Нао</t>
  </si>
  <si>
    <t>356х596</t>
  </si>
  <si>
    <t>ФГ 650 ЛДСП Нао</t>
  </si>
  <si>
    <t>356х646</t>
  </si>
  <si>
    <t>ВГ 900 У</t>
  </si>
  <si>
    <t>ФГ 800 ЛДСП Нао</t>
  </si>
  <si>
    <t>356х796</t>
  </si>
  <si>
    <t>Панель боковая (планка) для верхних горизонтальных 360</t>
  </si>
  <si>
    <t>ПБ 360 У ЛДСП Нао</t>
  </si>
  <si>
    <t>360х80</t>
  </si>
  <si>
    <t>ПБ 361 У ЛДСП Нао</t>
  </si>
  <si>
    <t>360х100</t>
  </si>
  <si>
    <t>Панели боковые (накладные)</t>
  </si>
  <si>
    <t>ПБ 360 ЛДСП Нао</t>
  </si>
  <si>
    <t>360х302</t>
  </si>
  <si>
    <t>для верхних горизонтальных 360 (глубина 300)</t>
  </si>
  <si>
    <t>ПБ 361 ЛДСП Нао</t>
  </si>
  <si>
    <t>360х572</t>
  </si>
  <si>
    <t>для верхних горизонтальных 360 (глубина 550)</t>
  </si>
  <si>
    <t>ПБ 460 ЛДСП Нао</t>
  </si>
  <si>
    <t>460х302</t>
  </si>
  <si>
    <t>для верхних горизонтальных 460 (глубина 300)</t>
  </si>
  <si>
    <t>ПБ 461 ЛДСП Нао</t>
  </si>
  <si>
    <t>460х572</t>
  </si>
  <si>
    <t>для верхних горизонтальных 460 (глубина 550)</t>
  </si>
  <si>
    <t>ПБ 720 В ЛДСП Нао</t>
  </si>
  <si>
    <t>720х302</t>
  </si>
  <si>
    <t>для верхних шкафов 720</t>
  </si>
  <si>
    <t>ПБ 720 Н ЛДСП Нао</t>
  </si>
  <si>
    <t>720х572</t>
  </si>
  <si>
    <t>ПБ 920 ЛДСП Нао</t>
  </si>
  <si>
    <t>920х302</t>
  </si>
  <si>
    <t>для верхних шкафов 920</t>
  </si>
  <si>
    <t>для пеналов 2140</t>
  </si>
  <si>
    <t>для пеналов 2340</t>
  </si>
  <si>
    <t>Перегородки</t>
  </si>
  <si>
    <t>Нижняя база + Верхний шкаф 720</t>
  </si>
  <si>
    <t>Нижняя база + Верхний шкаф 720 + Верх. горизонт. 360</t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</si>
  <si>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Белый, Графит, Сандграун</t>
    </r>
  </si>
  <si>
    <t>Прайс-лист комплектующие для кухни</t>
  </si>
  <si>
    <t>Цоколь пластмассовый</t>
  </si>
  <si>
    <t>Цоколь 100 мм Белый</t>
  </si>
  <si>
    <t>Цоколь 100 мм Черный</t>
  </si>
  <si>
    <t>Цоколь 100 мм Белый глянец</t>
  </si>
  <si>
    <t>Цоколь 100 мм Черный глянец</t>
  </si>
  <si>
    <t>Цоколь 100 мм Графит зернистый</t>
  </si>
  <si>
    <t>Цоколь 100 мм Зеркало</t>
  </si>
  <si>
    <t>Соеденительные планки для стеновой панели и столешницы</t>
  </si>
  <si>
    <t>Планка для стен.панели 4 мм. (П-образная)</t>
  </si>
  <si>
    <t>Планка для стен.панели 4 мм. (F - образная)</t>
  </si>
  <si>
    <t>Планка для стен.панели 4 мм. (Н-образная)</t>
  </si>
  <si>
    <t>Планка для стен.панели 6 мм. (П-образная)</t>
  </si>
  <si>
    <t>Планка для стен.панели 6 мм. (F - образная)</t>
  </si>
  <si>
    <t>Планка для стен.панели 6 мм. (Н-образная)</t>
  </si>
  <si>
    <t>Планка для столешницы соединительная 38 мм (щелевая)</t>
  </si>
  <si>
    <t>Планка для столешницы соединительная угловая 38 мм</t>
  </si>
  <si>
    <t xml:space="preserve">Плинтус </t>
  </si>
  <si>
    <t>Плинтус Алюминевый</t>
  </si>
  <si>
    <t>Комплект заглушек для плинтуса (алюминиевого)</t>
  </si>
  <si>
    <t>Плинтус LB (231) 6190 кашемир (3м)</t>
  </si>
  <si>
    <t>Плинтус LB (231) 6186 антрацит (3м)</t>
  </si>
  <si>
    <t>Плинтус LB (231) 6024 белые камешки (3м)</t>
  </si>
  <si>
    <t>Плинтус LB (231) 40 бетао (3м)</t>
  </si>
  <si>
    <t>Плинтус LB (231) 26 кастилло темный (3м)</t>
  </si>
  <si>
    <t>Плинтус LB (231) 23 королевский опал светлый (3м)</t>
  </si>
  <si>
    <t>Плинтус LB (231) 20 мрамор марквина (3м)</t>
  </si>
  <si>
    <t>Плинтус LB (231) 18 дуб сонома светлый (3м)</t>
  </si>
  <si>
    <t>Плинтус LB (231) 12 черный (3м)</t>
  </si>
  <si>
    <t>Плинтус LB (231) 11 белый (3м)</t>
  </si>
  <si>
    <t>Ручка от серии НАО</t>
  </si>
  <si>
    <t>ФП 600 Я Вива</t>
  </si>
  <si>
    <t>ФП 600 Вива</t>
  </si>
  <si>
    <t>ФП 400 Вива</t>
  </si>
  <si>
    <t>Ф 600 EVO Вива</t>
  </si>
  <si>
    <t>Ф 600 Вива</t>
  </si>
  <si>
    <t>ФВ 601 EVO Вива</t>
  </si>
  <si>
    <t>Ф 300 Вива</t>
  </si>
  <si>
    <t>Ф 300-2 Вива</t>
  </si>
  <si>
    <t>Ф 350 Вива</t>
  </si>
  <si>
    <t>Ф 350-2 Вива</t>
  </si>
  <si>
    <t>Ф 400 Вива</t>
  </si>
  <si>
    <t>Ф 400-2 Вива</t>
  </si>
  <si>
    <t>Ф 450 Вива</t>
  </si>
  <si>
    <t>Ф 500 Вива</t>
  </si>
  <si>
    <t>ФБ 150 Вива</t>
  </si>
  <si>
    <t>ФБ 200 Вива</t>
  </si>
  <si>
    <t>ФПМ 450 Вива</t>
  </si>
  <si>
    <t>ФПМ 600 Вива</t>
  </si>
  <si>
    <t>ФД 450 Вива</t>
  </si>
  <si>
    <t>ФД 600 Вива</t>
  </si>
  <si>
    <t>Ф 301 Я Вива</t>
  </si>
  <si>
    <t>Ф 401 Я Вива</t>
  </si>
  <si>
    <t>Ф 501 Я Вива</t>
  </si>
  <si>
    <t>Ф 601 Я Вива</t>
  </si>
  <si>
    <t>Ф 801 Я Вива</t>
  </si>
  <si>
    <t>Ф 302 Я Вива</t>
  </si>
  <si>
    <t>Ф 402 Я Вива</t>
  </si>
  <si>
    <t>Ф 502 Я Вива</t>
  </si>
  <si>
    <t>Ф 602 Я Вива</t>
  </si>
  <si>
    <t>Ф 802 Я Вива</t>
  </si>
  <si>
    <t>Ф 303 Я Вива</t>
  </si>
  <si>
    <t>Ф 403 Я Вива</t>
  </si>
  <si>
    <t>Ф 503 Я Вива</t>
  </si>
  <si>
    <t>Ф 603 Я Вива</t>
  </si>
  <si>
    <t>Ф 803 Я Вива</t>
  </si>
  <si>
    <t>ФВ 151 EVO Вива</t>
  </si>
  <si>
    <t>ФВ 201 EVO Вива</t>
  </si>
  <si>
    <t>ФВ 251 EVO Вива</t>
  </si>
  <si>
    <t>ФВ 301 EVO Вива</t>
  </si>
  <si>
    <t>ФВ 301-2 EVO Вива</t>
  </si>
  <si>
    <t>ФВ 351 EVO Вива</t>
  </si>
  <si>
    <t>ФВ 351-2 EVO Вива</t>
  </si>
  <si>
    <t>ФВ 401 EVO Вива</t>
  </si>
  <si>
    <t>ФВ 401-2 EVO Вива</t>
  </si>
  <si>
    <t>ФВ 451 EVO Вива</t>
  </si>
  <si>
    <t>ФВ 501 EVO Вива</t>
  </si>
  <si>
    <t>ПБ 921 У EVO Вива</t>
  </si>
  <si>
    <t>ФВ 150 EVO Вива</t>
  </si>
  <si>
    <t>ФВ 200 EVO Вива</t>
  </si>
  <si>
    <t>ФВ 250 EVO Вива</t>
  </si>
  <si>
    <t>Ф 300 EVO Вива</t>
  </si>
  <si>
    <t>Ф 300-2 EVO Вива</t>
  </si>
  <si>
    <t>Ф 350 EVO Вива</t>
  </si>
  <si>
    <t>Ф 350-2 EVO Вива</t>
  </si>
  <si>
    <t>Ф 400 EVO Вива</t>
  </si>
  <si>
    <t>Ф 400-2 EVO Вива</t>
  </si>
  <si>
    <t>Ф 450 EVO Вива</t>
  </si>
  <si>
    <t>Ф 500 EVO Вива</t>
  </si>
  <si>
    <t>ПБ 721 У EVO Вива</t>
  </si>
  <si>
    <t>720х270+720х80</t>
  </si>
  <si>
    <t>ФГ 301 EVO Вива</t>
  </si>
  <si>
    <t>ФГ 401 EVO Вива</t>
  </si>
  <si>
    <t>ФГ 451 EVO Вива</t>
  </si>
  <si>
    <t>ФГ 501 EVO Вива</t>
  </si>
  <si>
    <t>ФГ 601 EVO Вива</t>
  </si>
  <si>
    <t>ФГ 651 EVO Вива</t>
  </si>
  <si>
    <t>ФГ 801 EVO Вива</t>
  </si>
  <si>
    <t>ФГ 300 EVO Вива</t>
  </si>
  <si>
    <t>ФГ 400 EVO Вива</t>
  </si>
  <si>
    <t>ФГ 450 EVO Вива</t>
  </si>
  <si>
    <t>ФГ 500 EVO Вива</t>
  </si>
  <si>
    <t>ФГ 600 EVO Вива</t>
  </si>
  <si>
    <t>ФГ 650 EVO Вива</t>
  </si>
  <si>
    <t>ФГ 800 EVO Вива</t>
  </si>
  <si>
    <t>ПБ 270 У EVO Вива</t>
  </si>
  <si>
    <t>360х270+360х80</t>
  </si>
  <si>
    <t>ПБ 500 У EVO Вива</t>
  </si>
  <si>
    <t>360х500+360х100</t>
  </si>
  <si>
    <t>ПБ 360 EVO Вива</t>
  </si>
  <si>
    <t>ПБ 361 EVO Вива</t>
  </si>
  <si>
    <t>ПБ 460 EVO Вива</t>
  </si>
  <si>
    <t>ПБ 461 EVO Вива</t>
  </si>
  <si>
    <t>ПБ 720 В EVO Вива</t>
  </si>
  <si>
    <t>ПБ 720 Н EVO Вива</t>
  </si>
  <si>
    <t>ПБ 920 EVO Вива</t>
  </si>
  <si>
    <t>ФП 600 В-Л Вива</t>
  </si>
  <si>
    <t>ФП 600 В-Пр Вива</t>
  </si>
  <si>
    <t>ФП 400 В-Л Вива</t>
  </si>
  <si>
    <t>ФП 400 В-Пр Вива</t>
  </si>
  <si>
    <t>Фасады для нижних шкафов</t>
  </si>
  <si>
    <t>Панель боковая (планка) для нижнего углового шкафа</t>
  </si>
  <si>
    <t>Фасады для нижних шкафов 1 ящик</t>
  </si>
  <si>
    <t>Фасады для нижних шкафов 2 ящика</t>
  </si>
  <si>
    <t>Фасады для нижних шкафов 3 ящика</t>
  </si>
  <si>
    <t>Фасады для нижних шкафов под мойку и встраиваемую посудомоечную машину</t>
  </si>
  <si>
    <t>Прайс-лист фасады кухня Вива</t>
  </si>
  <si>
    <t>Планка для столешницы торцевая 38 мм Л</t>
  </si>
  <si>
    <t>Планка для столешницы торцевая 38 мм Пр</t>
  </si>
  <si>
    <t>КР-431-М</t>
  </si>
  <si>
    <t>1075х1770х2100</t>
  </si>
  <si>
    <r>
      <t xml:space="preserve">Ткань: </t>
    </r>
    <r>
      <rPr>
        <sz val="26"/>
        <rFont val="Arial"/>
        <family val="2"/>
        <charset val="204"/>
      </rPr>
      <t>Zeekr 3, Zeekr 11, Zeekr 27, Zeekr 47, Zeekr 72,</t>
    </r>
  </si>
  <si>
    <t>КР-431-М-12</t>
  </si>
  <si>
    <t>1075х1370х2100</t>
  </si>
  <si>
    <t>Zeekr 82, Zeekr 87</t>
  </si>
  <si>
    <t>КР-431-М-14</t>
  </si>
  <si>
    <t>1075х1570х2100</t>
  </si>
  <si>
    <r>
      <t xml:space="preserve">Декор щита: </t>
    </r>
    <r>
      <rPr>
        <sz val="26"/>
        <rFont val="Arial"/>
        <family val="2"/>
        <charset val="204"/>
      </rPr>
      <t>полоса золото</t>
    </r>
  </si>
  <si>
    <t>КР-431-М-16</t>
  </si>
  <si>
    <t>КРП-431-М-12</t>
  </si>
  <si>
    <t>КРП-431-М-14</t>
  </si>
  <si>
    <t>КРП-431-М-16</t>
  </si>
  <si>
    <t>СТ38 150</t>
  </si>
  <si>
    <t>СТ38 200</t>
  </si>
  <si>
    <t>СТ38 250</t>
  </si>
  <si>
    <t>СТ38 300</t>
  </si>
  <si>
    <t>СТ38 350</t>
  </si>
  <si>
    <t>СТ38 400</t>
  </si>
  <si>
    <t>СТ38 450</t>
  </si>
  <si>
    <t>СТ38 500</t>
  </si>
  <si>
    <t>СТ38 550</t>
  </si>
  <si>
    <t>СТ38 600</t>
  </si>
  <si>
    <t>СТ38 650</t>
  </si>
  <si>
    <t>СТ38 700</t>
  </si>
  <si>
    <t>СТ38 750</t>
  </si>
  <si>
    <t>СТ38 800</t>
  </si>
  <si>
    <t>СТ38 850</t>
  </si>
  <si>
    <t>СТ38 900</t>
  </si>
  <si>
    <t>СТ38 950</t>
  </si>
  <si>
    <t>СТ38 1000</t>
  </si>
  <si>
    <t>СТ38 1050</t>
  </si>
  <si>
    <t>СТ38 1100</t>
  </si>
  <si>
    <t>СТ38 1150</t>
  </si>
  <si>
    <t>СТ38 1200</t>
  </si>
  <si>
    <t>СТ38 1250</t>
  </si>
  <si>
    <t>СТ38 1300</t>
  </si>
  <si>
    <t>СТ38 1350</t>
  </si>
  <si>
    <t>СТ38 1400</t>
  </si>
  <si>
    <t>СТ38 1450</t>
  </si>
  <si>
    <t>СТ38 1500</t>
  </si>
  <si>
    <t>СТ38 1550</t>
  </si>
  <si>
    <t>СТ38 1600</t>
  </si>
  <si>
    <t>СТ38 1650</t>
  </si>
  <si>
    <t>СТ38 1700</t>
  </si>
  <si>
    <t>СТ38 1750</t>
  </si>
  <si>
    <t>СТ38 1800</t>
  </si>
  <si>
    <t>СТ38 1850</t>
  </si>
  <si>
    <t>СТ38 1900</t>
  </si>
  <si>
    <t>СТ38 1950</t>
  </si>
  <si>
    <t>СТ38 2000</t>
  </si>
  <si>
    <t>СТ38 2050</t>
  </si>
  <si>
    <t>СТ38 2100</t>
  </si>
  <si>
    <t>СТ38 2150</t>
  </si>
  <si>
    <t>СТ38 2200</t>
  </si>
  <si>
    <t>СТ38 2250</t>
  </si>
  <si>
    <t>СТ38 2300</t>
  </si>
  <si>
    <t>СТ38 2350</t>
  </si>
  <si>
    <t>СТ38 2400</t>
  </si>
  <si>
    <t>СТ38 2450</t>
  </si>
  <si>
    <t>СТ38 2500</t>
  </si>
  <si>
    <t>СТ38 2550</t>
  </si>
  <si>
    <t>СТ38 2600</t>
  </si>
  <si>
    <t>СТ38 2650</t>
  </si>
  <si>
    <t>СТ38 2700</t>
  </si>
  <si>
    <t>СТ38 2750</t>
  </si>
  <si>
    <t>СТ38 2800</t>
  </si>
  <si>
    <t>СТ38 2850</t>
  </si>
  <si>
    <t>СТ38 2900</t>
  </si>
  <si>
    <t>СТ38 2950</t>
  </si>
  <si>
    <t>СТ38 3000</t>
  </si>
  <si>
    <t>Нижние духовые шкафы</t>
  </si>
  <si>
    <t>для всех нижних шкафов и пеналов</t>
  </si>
  <si>
    <t>356х296 + 176х296 2 шт</t>
  </si>
  <si>
    <t>356х396 + 176х396 2 шт</t>
  </si>
  <si>
    <t>356х496 + 176х496 2 шт</t>
  </si>
  <si>
    <t>356х596 + 176х596 2 шт</t>
  </si>
  <si>
    <t>356х796 + 176х796 2 шт</t>
  </si>
  <si>
    <t>ПБ 721 У ЛДСП Нао</t>
  </si>
  <si>
    <t>Комплект заглушек LB (23) 634 Мрамор</t>
  </si>
  <si>
    <t>Комплект заглушек LB (23) 619 Черный</t>
  </si>
  <si>
    <t>Комплект заглушек LB (23) 6090 Кастилло</t>
  </si>
  <si>
    <t>Комплект заглушек LB (23) 605 Серый</t>
  </si>
  <si>
    <t>Комплект заглушек LB (23) 6016 Бетон</t>
  </si>
  <si>
    <t>Комплект заглушек LB (23) 601 Бежевый</t>
  </si>
  <si>
    <t>Комплект заглушек LB (23) 600 Белый</t>
  </si>
  <si>
    <t>Комплект заглушек LB (23) 6032 Янтарь (Дуб вотан)</t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</si>
  <si>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Белый, Графит, Кашемир</t>
    </r>
  </si>
  <si>
    <t>ПБ 720 У EVO Вива</t>
  </si>
  <si>
    <t>ПБ 921 У ЛДСП Нао</t>
  </si>
  <si>
    <t>ПБ 461 У ЛДСП Нао</t>
  </si>
  <si>
    <t>ПБ 460 У ЛДСП Нао</t>
  </si>
  <si>
    <t>ПБ 271 У EVO Вива</t>
  </si>
  <si>
    <t>ПБ 501 У EVO Вива</t>
  </si>
  <si>
    <t>Ручка PN (015) 04.00.096 Черная матовая</t>
  </si>
  <si>
    <t>Ручка PN (015) 04.00.128 Черная матовая</t>
  </si>
  <si>
    <t>Ручка PN (015) 04.00.384 Черная матовая</t>
  </si>
  <si>
    <t>Ст.панель Союз (4 мм) АЛЬБЕРИКА</t>
  </si>
  <si>
    <t>Ст.панель Союз (4 мм) БЕЛЫЕ КАМЕШКИ</t>
  </si>
  <si>
    <t>Ст.панель Союз (4 мм) ДУБ ВОТАН</t>
  </si>
  <si>
    <t>Ст.панель Союз (4 мм) ДУБ КАНАДСКИЙ</t>
  </si>
  <si>
    <t>Ст.панель Союз (4 мм) ДУБ КЕРА</t>
  </si>
  <si>
    <t>Ст.панель Союз (4 мм) ДУБ КОРСИКА</t>
  </si>
  <si>
    <t>Ст.панель Союз (4 мм) КАСТИЛЛО ТЕМНЫЙ</t>
  </si>
  <si>
    <t>Ст.панель Союз (4 мм) ЛАМЕГУ</t>
  </si>
  <si>
    <t>Ст.панель Союз (4 мм) МРАМОР БЕЛЫЙ</t>
  </si>
  <si>
    <t>Ст.панель Союз (4 мм) МРАМОР ЛАЦИО БЕЛЫЙ</t>
  </si>
  <si>
    <t>Ст.панель Союз (4 мм) МРАМОР ЛАЦИО ЧЕРНЫЙ</t>
  </si>
  <si>
    <t>Ст.панель Союз (4 мм) МРАМОР МАРКВИНА БЕЛЫЙ</t>
  </si>
  <si>
    <t>Ст.панель Союз (4 мм) МРАМОР НУВОЛАТО</t>
  </si>
  <si>
    <t>Ст.панель Союз (4 мм) МРАМОРНЫЙ БЕРЕГ</t>
  </si>
  <si>
    <t>Ст.панель Союз (4 мм) ОЛДВУД</t>
  </si>
  <si>
    <t>Ст.панель Союз (4 мм) ОНИКС ЖЕЛТЫЙ</t>
  </si>
  <si>
    <t>Ст.панель Союз (4 мм) ОНИКС КРЕМОВЫЙ</t>
  </si>
  <si>
    <t>Ст.панель Союз (4 мм) САХАРА</t>
  </si>
  <si>
    <t>Ст.панель Союз (4 мм) СОСНА САНТОРИНИ</t>
  </si>
  <si>
    <t>Ст.панель Союз (4 мм) ЧЕРНЫЙ</t>
  </si>
  <si>
    <t>Ст.панель Скиф (6 мм) АЛЬБЕРИКА</t>
  </si>
  <si>
    <t>Ст.панель Скиф (6 мм) БЕЛЫЕ КАМЕШКИ</t>
  </si>
  <si>
    <t>Ст.панель Скиф (6 мм) ДУБ БУНРАТТИ</t>
  </si>
  <si>
    <t>Ст.панель Скиф (6 мм) ДУБ ВОТАН</t>
  </si>
  <si>
    <t>Ст.панель Скиф (6 мм) ДУБ КАНАДСКИЙ</t>
  </si>
  <si>
    <t>Ст.панель Скиф (6 мм) ДУБ КЕРА</t>
  </si>
  <si>
    <t>Ст.панель Скиф (6 мм) КАСТИЛЛО ТЕМНЫЙ</t>
  </si>
  <si>
    <t xml:space="preserve">Ст.панель Скиф (6 мм) КОРОЛЕВСКИЙ ОПАЛ СВЕТЛЫЙ </t>
  </si>
  <si>
    <t>Ст.панель Скиф (6 мм) МАЛАГА</t>
  </si>
  <si>
    <t>Ст.панель Скиф (6 мм) МРАМОР ИТАЛЬЯНСКИЙ</t>
  </si>
  <si>
    <t>Ст.панель Скиф (6 мм) ОНИКС ЖЕЛТЫЙ</t>
  </si>
  <si>
    <t>Ст.панель Союз (4 мм) Альберика</t>
  </si>
  <si>
    <t>Ст.панель Союз (4 мм) Белые камешки</t>
  </si>
  <si>
    <t>Ст.панель Союз (4 мм) Дуб вотан</t>
  </si>
  <si>
    <t>Ст.панель Союз (4 мм) Дуб канадский</t>
  </si>
  <si>
    <t>Ст.панель Союз (4 мм) Дуб кера</t>
  </si>
  <si>
    <t>Ст.панель Союз (4 мм) Дуб корсика</t>
  </si>
  <si>
    <t>Ст.панель Союз (4 мм) Кастилло темный</t>
  </si>
  <si>
    <t>Ст.панель Союз (4 мм) Ламегу</t>
  </si>
  <si>
    <t>Ст.панель Союз (4 мм) Мрамор белый</t>
  </si>
  <si>
    <t>Ст.панель Союз (4 мм) Мрамор лацио белый</t>
  </si>
  <si>
    <t>Ст.панель Союз (4 мм) Мрамор лацио черный</t>
  </si>
  <si>
    <t>Ст.панель Союз (4 мм) Мрамор марквина белый</t>
  </si>
  <si>
    <t>Ст.панель Союз (4 мм) Мрамор нуволато</t>
  </si>
  <si>
    <t>Ст.панель Союз (4 мм) Мраморный берег</t>
  </si>
  <si>
    <t>Ст.панель Союз (4 мм) Олдвуд</t>
  </si>
  <si>
    <t>Ст.панель Союз (4 мм) Оникс желтый</t>
  </si>
  <si>
    <t>Ст.панель Союз (4 мм) Оникс кремовый</t>
  </si>
  <si>
    <t>Ст.панель Союз (4 мм) Сахара</t>
  </si>
  <si>
    <t>Ст.панель Союз (4 мм) Сосна санторини</t>
  </si>
  <si>
    <t>Ст.панель Союз (4 мм) Черный</t>
  </si>
  <si>
    <t>Ст.панель Скиф (6 мм) Альберика</t>
  </si>
  <si>
    <t>Ст.панель Скиф (6 мм) Белые камешки</t>
  </si>
  <si>
    <t>Ст.панель Скиф (6 мм) Дуб бунратти</t>
  </si>
  <si>
    <t>Ст.панель Скиф (6 мм) Дуб вотан</t>
  </si>
  <si>
    <t>Ст.панель Скиф (6 мм) Дуб канадский</t>
  </si>
  <si>
    <t>Ст.панель Скиф (6 мм) Дуб кера</t>
  </si>
  <si>
    <t>Ст.панель Скиф (6 мм) Кастилло темный</t>
  </si>
  <si>
    <t>Ст.панель Скиф (6 мм) Королевский опал светлый</t>
  </si>
  <si>
    <t>Ст.панель Скиф (6 мм) Малага</t>
  </si>
  <si>
    <t>Ст.панель Скиф (6 мм) Мрамор итальянский</t>
  </si>
  <si>
    <t>Ст.панель Скиф (6 мм) Оникс желтый</t>
  </si>
  <si>
    <t>ФП 600 AL black</t>
  </si>
  <si>
    <t>ФП 400 AL black</t>
  </si>
  <si>
    <t>ФП 600 В-Л AL black</t>
  </si>
  <si>
    <t>ФП 600 В-Пр AL black</t>
  </si>
  <si>
    <t>ФП 400 В-Л AL black</t>
  </si>
  <si>
    <t>ФП 400 В-Пр AL black</t>
  </si>
  <si>
    <t>ФВ 600 AL black</t>
  </si>
  <si>
    <t>ФВ 601 AL black</t>
  </si>
  <si>
    <t>ФВ 301 AL black</t>
  </si>
  <si>
    <t>ФВ 301-2 AL black</t>
  </si>
  <si>
    <t>ФВ 351 AL black</t>
  </si>
  <si>
    <t>ФВ 351-2 AL black</t>
  </si>
  <si>
    <t>ФВ 401 AL black</t>
  </si>
  <si>
    <t>ФВ 401-2 AL black</t>
  </si>
  <si>
    <t>ФВ 451 AL black</t>
  </si>
  <si>
    <t>ФВ 501 AL black</t>
  </si>
  <si>
    <t>ФВ 300 AL black</t>
  </si>
  <si>
    <t>ФВ 300-2 AL black</t>
  </si>
  <si>
    <t>ФВ 350 AL black</t>
  </si>
  <si>
    <t>ФВ 350-2 AL black</t>
  </si>
  <si>
    <t>ФВ 400 AL black</t>
  </si>
  <si>
    <t>ФВ 400-2 AL black</t>
  </si>
  <si>
    <t>ФВ 450 AL black</t>
  </si>
  <si>
    <t>ФВ 500 AL black</t>
  </si>
  <si>
    <t>ФГ 301 AL black</t>
  </si>
  <si>
    <t>ФГ 401 AL black</t>
  </si>
  <si>
    <t>ФГ 451 AL black</t>
  </si>
  <si>
    <t>ФГ 501 AL black</t>
  </si>
  <si>
    <t>ФГ 601 AL black</t>
  </si>
  <si>
    <t>ФГ 651 AL black</t>
  </si>
  <si>
    <t>ФГ 801 AL black</t>
  </si>
  <si>
    <t>ФГ 300 AL black</t>
  </si>
  <si>
    <t>ФГ 400 AL black</t>
  </si>
  <si>
    <t>ФГ 450 AL black</t>
  </si>
  <si>
    <t>ФГ 500 AL black</t>
  </si>
  <si>
    <t>ФГ 600 AL black</t>
  </si>
  <si>
    <t>ФГ 650 AL black</t>
  </si>
  <si>
    <t>ФГ 800 AL black</t>
  </si>
  <si>
    <r>
      <rPr>
        <b/>
        <sz val="28"/>
        <rFont val="Arial"/>
        <family val="2"/>
        <charset val="204"/>
      </rPr>
      <t xml:space="preserve">2 Категория
</t>
    </r>
    <r>
      <rPr>
        <sz val="28"/>
        <rFont val="Arial"/>
        <family val="2"/>
        <charset val="204"/>
      </rPr>
      <t>МРАМОР МАРКВИНА БЕЛЫЙ,
САХАРА,
МРАМОР ЛАЦИО БЕЛЫЙ,
БЕЛЫЕ КАМЕШКИ,
МРАМОРНЫЙ БЕРЕГ,
КАСТИЛЛО ТЕМНЫЙ,
ЧЕРНЫЙ,
АЛЬБЕРИКА,
МРАМОР БЕЛЫЙ,
КАНАДСКИЙ ДУБ,
ДУБ КОРСИКА,
ОЛДВУД, 
ДУБ КЕРА,
ДУБ ВОТАН</t>
    </r>
  </si>
  <si>
    <t>Ф 300-2-Л-Пр Нао</t>
  </si>
  <si>
    <t>Ф 350-2-Л-Пр Нао</t>
  </si>
  <si>
    <t>Ф 400-2-Л-Пр Нао</t>
  </si>
  <si>
    <t>СТ38-1К 150</t>
  </si>
  <si>
    <t>СТ38-2К 150</t>
  </si>
  <si>
    <t>СТ38-3К 150</t>
  </si>
  <si>
    <t>СТ38-1К 200</t>
  </si>
  <si>
    <t>СТ38-2К 200</t>
  </si>
  <si>
    <t>СТ38-3К 200</t>
  </si>
  <si>
    <t>СТ38-1К 250</t>
  </si>
  <si>
    <t>СТ38-2К 250</t>
  </si>
  <si>
    <t>СТ38-3К 250</t>
  </si>
  <si>
    <t>СТ38-1К 300</t>
  </si>
  <si>
    <t>СТ38-2К 300</t>
  </si>
  <si>
    <t>СТ38-3К 300</t>
  </si>
  <si>
    <t>СТ38-1К 350</t>
  </si>
  <si>
    <t>СТ38-2К 350</t>
  </si>
  <si>
    <t>СТ38-3К 350</t>
  </si>
  <si>
    <t>СТ38-1К 400</t>
  </si>
  <si>
    <t>СТ38-2К 400</t>
  </si>
  <si>
    <t>СТ38-3К 400</t>
  </si>
  <si>
    <t>СТ38-1К 450</t>
  </si>
  <si>
    <t>СТ38-2К 450</t>
  </si>
  <si>
    <t>СТ38-3К 450</t>
  </si>
  <si>
    <t>СТ38-1К 500</t>
  </si>
  <si>
    <t>СТ38-2К 500</t>
  </si>
  <si>
    <t>СТ38-3К 500</t>
  </si>
  <si>
    <t>СТ38-1К 550</t>
  </si>
  <si>
    <t>СТ38-2К 550</t>
  </si>
  <si>
    <t>СТ38-3К 550</t>
  </si>
  <si>
    <t>СТ38-1К 600</t>
  </si>
  <si>
    <t>СТ38-2К 600</t>
  </si>
  <si>
    <t>СТ38-3К 600</t>
  </si>
  <si>
    <t>СТ38-1К 650</t>
  </si>
  <si>
    <t>СТ38-2К 650</t>
  </si>
  <si>
    <t>СТ38-3К 650</t>
  </si>
  <si>
    <t>СТ38-1К 700</t>
  </si>
  <si>
    <t>СТ38-2К 700</t>
  </si>
  <si>
    <t>СТ38-3К 700</t>
  </si>
  <si>
    <t>СТ38-1К 750</t>
  </si>
  <si>
    <t>СТ38-2К 750</t>
  </si>
  <si>
    <t>СТ38-3К 750</t>
  </si>
  <si>
    <t>СТ38-1К 800</t>
  </si>
  <si>
    <t>СТ38-2К 800</t>
  </si>
  <si>
    <t>СТ38-3К 800</t>
  </si>
  <si>
    <t>СТ38-1К 850</t>
  </si>
  <si>
    <t>СТ38-2К 850</t>
  </si>
  <si>
    <t>СТ38-3К 850</t>
  </si>
  <si>
    <t>СТ38-1К 900</t>
  </si>
  <si>
    <t>СТ38-2К 900</t>
  </si>
  <si>
    <t>СТ38-3К 900</t>
  </si>
  <si>
    <t>СТ38-1К 950</t>
  </si>
  <si>
    <t>СТ38-2К 950</t>
  </si>
  <si>
    <t>СТ38-3К 950</t>
  </si>
  <si>
    <t>СТ38-1К 1000</t>
  </si>
  <si>
    <t>СТ38-2К 1000</t>
  </si>
  <si>
    <t>СТ38-3К 1000</t>
  </si>
  <si>
    <t>СТ38-1К 1050</t>
  </si>
  <si>
    <t>СТ38-2К 1050</t>
  </si>
  <si>
    <t>СТ38-3К 1050</t>
  </si>
  <si>
    <t>СТ38-1К 1100</t>
  </si>
  <si>
    <t>СТ38-2К 1100</t>
  </si>
  <si>
    <t>СТ38-3К 1100</t>
  </si>
  <si>
    <t>СТ38-1К 1150</t>
  </si>
  <si>
    <t>СТ38-2К 1150</t>
  </si>
  <si>
    <t>СТ38-3К 1150</t>
  </si>
  <si>
    <t>СТ38-1К 1200</t>
  </si>
  <si>
    <t>СТ38-2К 1200</t>
  </si>
  <si>
    <t>СТ38-3К 1200</t>
  </si>
  <si>
    <t>СТ38-1К 1250</t>
  </si>
  <si>
    <t>СТ38-2К 1250</t>
  </si>
  <si>
    <t>СТ38-3К 1250</t>
  </si>
  <si>
    <t>СТ38-1К 1300</t>
  </si>
  <si>
    <t>СТ38-2К 1300</t>
  </si>
  <si>
    <t>СТ38-3К 1300</t>
  </si>
  <si>
    <t>СТ38-1К 1350</t>
  </si>
  <si>
    <t>СТ38-2К 1350</t>
  </si>
  <si>
    <t>СТ38-3К 1350</t>
  </si>
  <si>
    <t>СТ38-1К 1400</t>
  </si>
  <si>
    <t>СТ38-2К 1400</t>
  </si>
  <si>
    <t>СТ38-3К 1400</t>
  </si>
  <si>
    <t>СТ38-1К 1450</t>
  </si>
  <si>
    <t>СТ38-2К 1450</t>
  </si>
  <si>
    <t>СТ38-3К 1450</t>
  </si>
  <si>
    <t>СТ38-1К 1500</t>
  </si>
  <si>
    <t>СТ38-2К 1500</t>
  </si>
  <si>
    <t>СТ38-3К 1500</t>
  </si>
  <si>
    <t>СТ38-1К 1550</t>
  </si>
  <si>
    <t>СТ38-2К 1550</t>
  </si>
  <si>
    <t>СТ38-3К 1550</t>
  </si>
  <si>
    <t>СТ38-1К 1600</t>
  </si>
  <si>
    <t>СТ38-2К 1600</t>
  </si>
  <si>
    <t>СТ38-3К 1600</t>
  </si>
  <si>
    <t>СТ38-1К 1650</t>
  </si>
  <si>
    <t>СТ38-2К 1650</t>
  </si>
  <si>
    <t>СТ38-3К 1650</t>
  </si>
  <si>
    <t>СТ38-1К 1700</t>
  </si>
  <si>
    <t>СТ38-2К 1700</t>
  </si>
  <si>
    <t>СТ38-3К 1700</t>
  </si>
  <si>
    <t>СТ38-1К 1750</t>
  </si>
  <si>
    <t>СТ38-2К 1750</t>
  </si>
  <si>
    <t>СТ38-3К 1750</t>
  </si>
  <si>
    <t>СТ38-1К 1800</t>
  </si>
  <si>
    <t>СТ38-2К 1800</t>
  </si>
  <si>
    <t>СТ38-3К 1800</t>
  </si>
  <si>
    <t>СТ38-1К 1850</t>
  </si>
  <si>
    <t>СТ38-2К 1850</t>
  </si>
  <si>
    <t>СТ38-3К 1850</t>
  </si>
  <si>
    <t>СТ38-1К 1900</t>
  </si>
  <si>
    <t>СТ38-2К 1900</t>
  </si>
  <si>
    <t>СТ38-3К 1900</t>
  </si>
  <si>
    <t>СТ38-1К 1950</t>
  </si>
  <si>
    <t>СТ38-2К 1950</t>
  </si>
  <si>
    <t>СТ38-3К 1950</t>
  </si>
  <si>
    <t>СТ38-1К 2000</t>
  </si>
  <si>
    <t>СТ38-2К 2000</t>
  </si>
  <si>
    <t>СТ38-3К 2000</t>
  </si>
  <si>
    <t>СТ38-1К 2050</t>
  </si>
  <si>
    <t>СТ38-2К 2050</t>
  </si>
  <si>
    <t>СТ38-3К 2050</t>
  </si>
  <si>
    <t>СТ38-1К 2100</t>
  </si>
  <si>
    <t>СТ38-2К 2100</t>
  </si>
  <si>
    <t>СТ38-3К 2100</t>
  </si>
  <si>
    <t>СТ38-1К 2150</t>
  </si>
  <si>
    <t>СТ38-2К 2150</t>
  </si>
  <si>
    <t>СТ38-3К 2150</t>
  </si>
  <si>
    <t>СТ38-1К 2200</t>
  </si>
  <si>
    <t>СТ38-2К 2200</t>
  </si>
  <si>
    <t>СТ38-3К 2200</t>
  </si>
  <si>
    <t>СТ38-1К 2250</t>
  </si>
  <si>
    <t>СТ38-2К 2250</t>
  </si>
  <si>
    <t>СТ38-3К 2250</t>
  </si>
  <si>
    <t>СТ38-1К 2300</t>
  </si>
  <si>
    <t>СТ38-2К 2300</t>
  </si>
  <si>
    <t>СТ38-3К 2300</t>
  </si>
  <si>
    <t>СТ38-1К 2350</t>
  </si>
  <si>
    <t>СТ38-2К 2350</t>
  </si>
  <si>
    <t>СТ38-3К 2350</t>
  </si>
  <si>
    <t>СТ38-1К 2400</t>
  </si>
  <si>
    <t>СТ38-2К 2400</t>
  </si>
  <si>
    <t>СТ38-3К 2400</t>
  </si>
  <si>
    <t>СТ38-1К 2450</t>
  </si>
  <si>
    <t>СТ38-2К 2450</t>
  </si>
  <si>
    <t>СТ38-3К 2450</t>
  </si>
  <si>
    <t>СТ38-1К 2500</t>
  </si>
  <si>
    <t>СТ38-2К 2500</t>
  </si>
  <si>
    <t>СТ38-3К 2500</t>
  </si>
  <si>
    <t>СТ38-1К 2550</t>
  </si>
  <si>
    <t>СТ38-2К 2550</t>
  </si>
  <si>
    <t>СТ38-3К 2550</t>
  </si>
  <si>
    <t>СТ38-1К 2600</t>
  </si>
  <si>
    <t>СТ38-2К 2600</t>
  </si>
  <si>
    <t>СТ38-3К 2600</t>
  </si>
  <si>
    <t>СТ38-1К 2650</t>
  </si>
  <si>
    <t>СТ38-2К 2650</t>
  </si>
  <si>
    <t>СТ38-3К 2650</t>
  </si>
  <si>
    <t>СТ38-1К 2700</t>
  </si>
  <si>
    <t>СТ38-2К 2700</t>
  </si>
  <si>
    <t>СТ38-3К 2700</t>
  </si>
  <si>
    <t>СТ38-1К 2750</t>
  </si>
  <si>
    <t>СТ38-2К 2750</t>
  </si>
  <si>
    <t>СТ38-3К 2750</t>
  </si>
  <si>
    <t>СТ38-1К 2800</t>
  </si>
  <si>
    <t>СТ38-2К 2800</t>
  </si>
  <si>
    <t>СТ38-3К 2800</t>
  </si>
  <si>
    <t>СТ38-1К 2850</t>
  </si>
  <si>
    <t>СТ38-2К 2850</t>
  </si>
  <si>
    <t>СТ38-3К 2850</t>
  </si>
  <si>
    <t>СТ38-1К 2900</t>
  </si>
  <si>
    <t>СТ38-2К 2900</t>
  </si>
  <si>
    <t>СТ38-3К 2900</t>
  </si>
  <si>
    <t>СТ38-1К 2950</t>
  </si>
  <si>
    <t>СТ38-2К 2950</t>
  </si>
  <si>
    <t>СТ38-3К 2950</t>
  </si>
  <si>
    <t>СТ38-1К 3000</t>
  </si>
  <si>
    <t>СТ38-2К 3000</t>
  </si>
  <si>
    <t>СТ38-3К 3000</t>
  </si>
  <si>
    <t>Соединитель цоколя пластм. 100 мм. Белый</t>
  </si>
  <si>
    <t>Соединитель цоколя пластм. 100 мм. Черный</t>
  </si>
  <si>
    <t>Соединитель цоколя пластм. 100 мм. Белый глянец</t>
  </si>
  <si>
    <t>Соединитель цоколя пластм. 100 мм. Черный глянец</t>
  </si>
  <si>
    <t>Соединитель цоколя пластм. 100 мм. Графит зернистый</t>
  </si>
  <si>
    <t>Соединитель цоколя пластм. 100 мм. Зеркало</t>
  </si>
  <si>
    <t>Торцевая заглушка цоколя пластм. 100 мм. Белый</t>
  </si>
  <si>
    <t>Торцевая заглушка цоколя пластм. 100 мм. Черный</t>
  </si>
  <si>
    <t>Торцевая заглушка цоколя пластм. 100 мм. Белый глянец</t>
  </si>
  <si>
    <t>Торцевая заглушка цоколя пластм. 100 мм. Черный глянец</t>
  </si>
  <si>
    <t>Торцевая заглушка цоколя пластм. 100 мм. Графит зернистый</t>
  </si>
  <si>
    <t>Торцевая заглушка цоколя пластм. 100 мм. Зеркало</t>
  </si>
  <si>
    <t>Соединитель цоколя пластм. угол 90 универсальный 100 мм. Белый</t>
  </si>
  <si>
    <t>Соединитель цоколя пластм. угол 90 универсальный 100 мм. Черный</t>
  </si>
  <si>
    <t>Соединитель цоколя пластм. угол 90 универсальный 100 мм. Белый глянец</t>
  </si>
  <si>
    <t>Соединитель цоколя пластм. угол 90 универсальный 100 мм. Черный глянец</t>
  </si>
  <si>
    <t>Соединитель цоколя пластм. угол 90 универсальный 100 мм. Графит зернистый</t>
  </si>
  <si>
    <t>Соединитель цоколя пластм. угол 90 универсальный 100 мм. Зеркало</t>
  </si>
  <si>
    <r>
      <rPr>
        <b/>
        <sz val="26"/>
        <rFont val="Arial"/>
        <family val="2"/>
        <charset val="204"/>
      </rPr>
      <t>Зеркало:</t>
    </r>
    <r>
      <rPr>
        <sz val="26"/>
        <rFont val="Arial"/>
        <family val="2"/>
        <charset val="204"/>
      </rPr>
      <t xml:space="preserve"> Фацет</t>
    </r>
  </si>
  <si>
    <t>БСТ 1500</t>
  </si>
  <si>
    <t xml:space="preserve">
Барная стойка</t>
  </si>
  <si>
    <t>Прайс-лист фасады кухня Элис</t>
  </si>
  <si>
    <t>Готовые решения</t>
  </si>
  <si>
    <t>Фасады Элис</t>
  </si>
  <si>
    <t>Кухня Лайк</t>
  </si>
  <si>
    <t>Прайс-лист Кухни Лайк готовые решения</t>
  </si>
  <si>
    <r>
      <t>Ручки и опоры:</t>
    </r>
    <r>
      <rPr>
        <sz val="26"/>
        <rFont val="Arial"/>
        <family val="2"/>
        <charset val="204"/>
      </rPr>
      <t xml:space="preserve"> В цветах Белый и Дуб серый - Ручка серебро
                            В цвете Кашемир - Ручка черная</t>
    </r>
  </si>
  <si>
    <t>Однотон:
 Белый</t>
  </si>
  <si>
    <t>Однотон:
Графит, Кашемир</t>
  </si>
  <si>
    <t>Комбинированные варианты</t>
  </si>
  <si>
    <t>РРЦ</t>
  </si>
  <si>
    <t>ОПТ</t>
  </si>
  <si>
    <t>Лайк 1 (ЛДСП)</t>
  </si>
  <si>
    <t>Лайк 2 (ЛДСП)</t>
  </si>
  <si>
    <t>Лайк 3 (ЛДСП)</t>
  </si>
  <si>
    <t>820/720 х 1700 х 440/300</t>
  </si>
  <si>
    <t>820/720 х 2000 х 440/300</t>
  </si>
  <si>
    <t>Однотонные варианты:</t>
  </si>
  <si>
    <r>
      <rPr>
        <b/>
        <sz val="20"/>
        <rFont val="Arial"/>
        <family val="2"/>
        <charset val="204"/>
      </rPr>
      <t xml:space="preserve">Корпус (ЛДСП) </t>
    </r>
    <r>
      <rPr>
        <sz val="20"/>
        <rFont val="Arial"/>
        <family val="2"/>
        <charset val="204"/>
      </rPr>
      <t>Белый</t>
    </r>
    <r>
      <rPr>
        <b/>
        <sz val="20"/>
        <rFont val="Arial"/>
        <family val="2"/>
        <charset val="204"/>
      </rPr>
      <t>, фасад (ЛДСП)</t>
    </r>
    <r>
      <rPr>
        <sz val="20"/>
        <rFont val="Arial"/>
        <family val="2"/>
        <charset val="204"/>
      </rPr>
      <t>: Белый</t>
    </r>
  </si>
  <si>
    <r>
      <rPr>
        <b/>
        <sz val="20"/>
        <rFont val="Arial"/>
        <family val="2"/>
        <charset val="204"/>
      </rPr>
      <t xml:space="preserve">Корпус (ЛДСП) </t>
    </r>
    <r>
      <rPr>
        <sz val="20"/>
        <rFont val="Arial"/>
        <family val="2"/>
        <charset val="204"/>
      </rPr>
      <t>Графит,</t>
    </r>
    <r>
      <rPr>
        <b/>
        <sz val="20"/>
        <rFont val="Arial"/>
        <family val="2"/>
        <charset val="204"/>
      </rPr>
      <t xml:space="preserve"> фасад (ЛДСП)</t>
    </r>
    <r>
      <rPr>
        <sz val="20"/>
        <rFont val="Arial"/>
        <family val="2"/>
        <charset val="204"/>
      </rPr>
      <t>: Графит</t>
    </r>
  </si>
  <si>
    <r>
      <rPr>
        <b/>
        <sz val="20"/>
        <rFont val="Arial"/>
        <family val="2"/>
        <charset val="204"/>
      </rPr>
      <t xml:space="preserve">Корпус (ЛДСП) </t>
    </r>
    <r>
      <rPr>
        <sz val="20"/>
        <rFont val="Arial"/>
        <family val="2"/>
        <charset val="204"/>
      </rPr>
      <t>Кашемир,</t>
    </r>
    <r>
      <rPr>
        <b/>
        <sz val="20"/>
        <rFont val="Arial"/>
        <family val="2"/>
        <charset val="204"/>
      </rPr>
      <t xml:space="preserve"> фасад (ЛДСП)</t>
    </r>
    <r>
      <rPr>
        <sz val="20"/>
        <rFont val="Arial"/>
        <family val="2"/>
        <charset val="204"/>
      </rPr>
      <t>: Кашемир</t>
    </r>
  </si>
  <si>
    <t>Комбинированные варианты:</t>
  </si>
  <si>
    <r>
      <rPr>
        <b/>
        <sz val="20"/>
        <rFont val="Arial"/>
        <family val="2"/>
        <charset val="204"/>
      </rPr>
      <t xml:space="preserve">Корпус (ЛДСП) </t>
    </r>
    <r>
      <rPr>
        <sz val="20"/>
        <rFont val="Arial"/>
        <family val="2"/>
        <charset val="204"/>
      </rPr>
      <t xml:space="preserve">Белый, </t>
    </r>
    <r>
      <rPr>
        <b/>
        <sz val="20"/>
        <rFont val="Arial"/>
        <family val="2"/>
        <charset val="204"/>
      </rPr>
      <t>фасад (ЛДСП)</t>
    </r>
    <r>
      <rPr>
        <sz val="20"/>
        <rFont val="Arial"/>
        <family val="2"/>
        <charset val="204"/>
      </rPr>
      <t>: Дуб Вотан</t>
    </r>
  </si>
  <si>
    <r>
      <rPr>
        <b/>
        <sz val="20"/>
        <rFont val="Arial"/>
        <family val="2"/>
        <charset val="204"/>
      </rPr>
      <t xml:space="preserve">Корпус (ЛДСП) </t>
    </r>
    <r>
      <rPr>
        <sz val="20"/>
        <rFont val="Arial"/>
        <family val="2"/>
        <charset val="204"/>
      </rPr>
      <t xml:space="preserve">Графит, </t>
    </r>
    <r>
      <rPr>
        <b/>
        <sz val="20"/>
        <rFont val="Arial"/>
        <family val="2"/>
        <charset val="204"/>
      </rPr>
      <t xml:space="preserve"> фасад (ЛДСП)</t>
    </r>
    <r>
      <rPr>
        <sz val="20"/>
        <rFont val="Arial"/>
        <family val="2"/>
        <charset val="204"/>
      </rPr>
      <t>: Дуб Вотан</t>
    </r>
  </si>
  <si>
    <r>
      <t xml:space="preserve">Направляющие:  </t>
    </r>
    <r>
      <rPr>
        <sz val="20"/>
        <rFont val="Arial"/>
        <family val="2"/>
        <charset val="204"/>
      </rPr>
      <t>роликовые</t>
    </r>
  </si>
  <si>
    <r>
      <t xml:space="preserve">Опора: </t>
    </r>
    <r>
      <rPr>
        <sz val="20"/>
        <rFont val="Arial"/>
        <family val="2"/>
        <charset val="204"/>
      </rPr>
      <t>100мм, сатин</t>
    </r>
  </si>
  <si>
    <r>
      <t xml:space="preserve">Ручки: </t>
    </r>
    <r>
      <rPr>
        <sz val="20"/>
        <rFont val="Arial"/>
        <family val="2"/>
        <charset val="204"/>
      </rPr>
      <t>Низ – черные матовые (96 мм)</t>
    </r>
  </si>
  <si>
    <t>⚠ Важно: Столешница в комплект не входит!</t>
  </si>
  <si>
    <t>Ручка PN (011) 01.16.128 черная матовая</t>
  </si>
  <si>
    <t>Лайк 1  (стекло)</t>
  </si>
  <si>
    <t>Лайк 2  (стекло)</t>
  </si>
  <si>
    <t>Лайк 3  (стекло)</t>
  </si>
  <si>
    <r>
      <rPr>
        <b/>
        <sz val="20"/>
        <rFont val="Arial"/>
        <family val="2"/>
        <charset val="204"/>
      </rPr>
      <t xml:space="preserve">Корпус (ЛДСП) </t>
    </r>
    <r>
      <rPr>
        <sz val="20"/>
        <rFont val="Arial"/>
        <family val="2"/>
        <charset val="204"/>
      </rPr>
      <t>Белый,</t>
    </r>
    <r>
      <rPr>
        <b/>
        <sz val="20"/>
        <rFont val="Arial"/>
        <family val="2"/>
        <charset val="204"/>
      </rPr>
      <t xml:space="preserve"> фасад (ЛДСП)</t>
    </r>
    <r>
      <rPr>
        <sz val="20"/>
        <rFont val="Arial"/>
        <family val="2"/>
        <charset val="204"/>
      </rPr>
      <t>: Дуб Вотан</t>
    </r>
  </si>
  <si>
    <r>
      <rPr>
        <b/>
        <sz val="20"/>
        <rFont val="Arial"/>
        <family val="2"/>
        <charset val="204"/>
      </rPr>
      <t xml:space="preserve">Корпус (ЛДСП) </t>
    </r>
    <r>
      <rPr>
        <sz val="20"/>
        <rFont val="Arial"/>
        <family val="2"/>
        <charset val="204"/>
      </rPr>
      <t>Графит,</t>
    </r>
    <r>
      <rPr>
        <b/>
        <sz val="20"/>
        <rFont val="Arial"/>
        <family val="2"/>
        <charset val="204"/>
      </rPr>
      <t xml:space="preserve"> фасад (ЛДСП)</t>
    </r>
    <r>
      <rPr>
        <sz val="20"/>
        <rFont val="Arial"/>
        <family val="2"/>
        <charset val="204"/>
      </rPr>
      <t>: Дуб Вотан</t>
    </r>
  </si>
  <si>
    <r>
      <t>Стекло</t>
    </r>
    <r>
      <rPr>
        <sz val="20"/>
        <rFont val="Arial"/>
        <family val="2"/>
        <charset val="204"/>
      </rPr>
      <t>: тонированное 4 мм</t>
    </r>
  </si>
  <si>
    <r>
      <rPr>
        <b/>
        <sz val="20"/>
        <rFont val="Arial"/>
        <family val="2"/>
        <charset val="204"/>
      </rPr>
      <t>Корпус:</t>
    </r>
    <r>
      <rPr>
        <sz val="20"/>
        <rFont val="Arial"/>
        <family val="2"/>
        <charset val="204"/>
      </rPr>
      <t xml:space="preserve"> ЛДСП Кашемир </t>
    </r>
    <r>
      <rPr>
        <b/>
        <sz val="20"/>
        <rFont val="Arial"/>
        <family val="2"/>
        <charset val="204"/>
      </rPr>
      <t>Фасад</t>
    </r>
    <r>
      <rPr>
        <sz val="20"/>
        <rFont val="Arial"/>
        <family val="2"/>
        <charset val="204"/>
      </rPr>
      <t xml:space="preserve"> ЛДСП Кашемир (низ)  
МДФ Сантьяго (верх)</t>
    </r>
  </si>
  <si>
    <r>
      <rPr>
        <b/>
        <sz val="20"/>
        <rFont val="Arial"/>
        <family val="2"/>
        <charset val="204"/>
      </rPr>
      <t xml:space="preserve">Вариант 1: корпус </t>
    </r>
    <r>
      <rPr>
        <sz val="20"/>
        <rFont val="Arial"/>
        <family val="2"/>
        <charset val="204"/>
      </rPr>
      <t xml:space="preserve">ЛДСП Белый. </t>
    </r>
    <r>
      <rPr>
        <b/>
        <sz val="20"/>
        <rFont val="Arial"/>
        <family val="2"/>
        <charset val="204"/>
      </rPr>
      <t>фасад:</t>
    </r>
    <r>
      <rPr>
        <sz val="20"/>
        <rFont val="Arial"/>
        <family val="2"/>
        <charset val="204"/>
      </rPr>
      <t xml:space="preserve"> ЛДСП Белый (низ), МДФ Эмалит белый (верх)</t>
    </r>
  </si>
  <si>
    <r>
      <rPr>
        <b/>
        <sz val="20"/>
        <rFont val="Arial"/>
        <family val="2"/>
        <charset val="204"/>
      </rPr>
      <t xml:space="preserve">Вариант 2: корпус </t>
    </r>
    <r>
      <rPr>
        <sz val="20"/>
        <rFont val="Arial"/>
        <family val="2"/>
        <charset val="204"/>
      </rPr>
      <t xml:space="preserve">ЛДСП Белый. </t>
    </r>
    <r>
      <rPr>
        <b/>
        <sz val="20"/>
        <rFont val="Arial"/>
        <family val="2"/>
        <charset val="204"/>
      </rPr>
      <t>фасад:</t>
    </r>
    <r>
      <rPr>
        <sz val="20"/>
        <rFont val="Arial"/>
        <family val="2"/>
        <charset val="204"/>
      </rPr>
      <t xml:space="preserve"> ЛДСП Белый (низ), МДФ Дуб Вотан (верх)</t>
    </r>
  </si>
  <si>
    <r>
      <t xml:space="preserve">Вариант 3: корпус </t>
    </r>
    <r>
      <rPr>
        <sz val="20"/>
        <rFont val="Arial"/>
        <family val="2"/>
        <charset val="204"/>
      </rPr>
      <t xml:space="preserve">ЛДСП Белый. </t>
    </r>
    <r>
      <rPr>
        <b/>
        <sz val="20"/>
        <rFont val="Arial"/>
        <family val="2"/>
        <charset val="204"/>
      </rPr>
      <t>фасад:</t>
    </r>
    <r>
      <rPr>
        <sz val="20"/>
        <rFont val="Arial"/>
        <family val="2"/>
        <charset val="204"/>
      </rPr>
      <t xml:space="preserve">  ЛДСП Белый (низ), МДФ Бетон графит (верх)</t>
    </r>
  </si>
  <si>
    <r>
      <rPr>
        <b/>
        <sz val="20"/>
        <rFont val="Arial"/>
        <family val="2"/>
        <charset val="204"/>
      </rPr>
      <t>Вариант 4: корпус</t>
    </r>
    <r>
      <rPr>
        <sz val="20"/>
        <rFont val="Arial"/>
        <family val="2"/>
        <charset val="204"/>
      </rPr>
      <t xml:space="preserve"> ЛДСП Графит.</t>
    </r>
    <r>
      <rPr>
        <b/>
        <sz val="20"/>
        <rFont val="Arial"/>
        <family val="2"/>
        <charset val="204"/>
      </rPr>
      <t>фасад:</t>
    </r>
    <r>
      <rPr>
        <sz val="20"/>
        <rFont val="Arial"/>
        <family val="2"/>
        <charset val="204"/>
      </rPr>
      <t xml:space="preserve"> ЛДСП Графит (низ), МДФ Эмалит белый (верх)</t>
    </r>
  </si>
  <si>
    <r>
      <rPr>
        <b/>
        <sz val="20"/>
        <rFont val="Arial"/>
        <family val="2"/>
        <charset val="204"/>
      </rPr>
      <t>Вариант 5: корпус</t>
    </r>
    <r>
      <rPr>
        <sz val="20"/>
        <rFont val="Arial"/>
        <family val="2"/>
        <charset val="204"/>
      </rPr>
      <t xml:space="preserve"> ЛДСП Графит. </t>
    </r>
    <r>
      <rPr>
        <b/>
        <sz val="20"/>
        <rFont val="Arial"/>
        <family val="2"/>
        <charset val="204"/>
      </rPr>
      <t>фасад:</t>
    </r>
    <r>
      <rPr>
        <sz val="20"/>
        <rFont val="Arial"/>
        <family val="2"/>
        <charset val="204"/>
      </rPr>
      <t xml:space="preserve"> ЛДСП Графит (низ), МДФ Бетон графит (верх)</t>
    </r>
  </si>
  <si>
    <r>
      <rPr>
        <b/>
        <sz val="20"/>
        <rFont val="Arial"/>
        <family val="2"/>
        <charset val="204"/>
      </rPr>
      <t xml:space="preserve">Вариант 6: корпус </t>
    </r>
    <r>
      <rPr>
        <sz val="20"/>
        <rFont val="Arial"/>
        <family val="2"/>
        <charset val="204"/>
      </rPr>
      <t xml:space="preserve">ЛДСП Графит. </t>
    </r>
    <r>
      <rPr>
        <b/>
        <sz val="20"/>
        <rFont val="Arial"/>
        <family val="2"/>
        <charset val="204"/>
      </rPr>
      <t>фасад:</t>
    </r>
    <r>
      <rPr>
        <sz val="20"/>
        <rFont val="Arial"/>
        <family val="2"/>
        <charset val="204"/>
      </rPr>
      <t xml:space="preserve"> ЛДСП Графит (низ), МДФ Дуб Вотан (верх)</t>
    </r>
  </si>
  <si>
    <r>
      <rPr>
        <b/>
        <sz val="20"/>
        <rFont val="Arial"/>
        <family val="2"/>
        <charset val="204"/>
      </rPr>
      <t>Ручки: Низ</t>
    </r>
    <r>
      <rPr>
        <sz val="20"/>
        <rFont val="Arial"/>
        <family val="2"/>
        <charset val="204"/>
      </rPr>
      <t xml:space="preserve"> – черные матовые (96 мм)</t>
    </r>
  </si>
  <si>
    <t>СТ26 400</t>
  </si>
  <si>
    <t>СТ26 600</t>
  </si>
  <si>
    <t>СТ26 800</t>
  </si>
  <si>
    <t>СТ26 1100</t>
  </si>
  <si>
    <t>СТ26 1200</t>
  </si>
  <si>
    <t>СТ26 1600</t>
  </si>
  <si>
    <t>СТ26 1700</t>
  </si>
  <si>
    <t>СТ26 2000</t>
  </si>
  <si>
    <t>Цена со скидкой</t>
  </si>
  <si>
    <t xml:space="preserve">Доступные размеры столешниц в комплектации: </t>
  </si>
  <si>
    <r>
      <rPr>
        <b/>
        <sz val="22"/>
        <rFont val="Arial"/>
        <family val="2"/>
        <charset val="204"/>
      </rPr>
      <t>Кухня 1100:</t>
    </r>
    <r>
      <rPr>
        <sz val="22"/>
        <rFont val="Arial"/>
        <family val="2"/>
        <charset val="204"/>
      </rPr>
      <t xml:space="preserve"> СТ26 1100</t>
    </r>
  </si>
  <si>
    <r>
      <rPr>
        <b/>
        <sz val="22"/>
        <rFont val="Arial"/>
        <family val="2"/>
        <charset val="204"/>
      </rPr>
      <t>Кухня 1700:</t>
    </r>
    <r>
      <rPr>
        <sz val="22"/>
        <rFont val="Arial"/>
        <family val="2"/>
        <charset val="204"/>
      </rPr>
      <t xml:space="preserve"> СТ26 600, СТ26 1100, СТ26 1700</t>
    </r>
  </si>
  <si>
    <r>
      <rPr>
        <b/>
        <sz val="22"/>
        <rFont val="Arial"/>
        <family val="2"/>
        <charset val="204"/>
      </rPr>
      <t xml:space="preserve">Кухня 2000: </t>
    </r>
    <r>
      <rPr>
        <sz val="22"/>
        <rFont val="Arial"/>
        <family val="2"/>
        <charset val="204"/>
      </rPr>
      <t>СТ26 400, СТ26 800, СТ26 1200, СТ26 1600, СТ26 2000</t>
    </r>
  </si>
  <si>
    <t>Лайк 1                                               Лайк 2                                                       Лайк 3</t>
  </si>
  <si>
    <t>820/720 х 1100 х 440/300</t>
  </si>
  <si>
    <t>Лайк 1 (МДФ)</t>
  </si>
  <si>
    <t>Лайк 2 (МДФ)</t>
  </si>
  <si>
    <t>Лайк 3 (МДФ)</t>
  </si>
  <si>
    <t>Столы, барные стойки</t>
  </si>
  <si>
    <t>Стол-01</t>
  </si>
  <si>
    <t>740х1200х750</t>
  </si>
  <si>
    <r>
      <rPr>
        <b/>
        <sz val="28"/>
        <rFont val="Arial"/>
        <family val="2"/>
        <charset val="204"/>
      </rPr>
      <t>Цвет:</t>
    </r>
    <r>
      <rPr>
        <sz val="28"/>
        <rFont val="Arial"/>
        <family val="2"/>
        <charset val="204"/>
      </rPr>
      <t xml:space="preserve"> Белый, Графит, Дуб вотан, Дуб серый, Кашемир
</t>
    </r>
    <r>
      <rPr>
        <b/>
        <sz val="28"/>
        <rFont val="Arial"/>
        <family val="2"/>
        <charset val="204"/>
      </rPr>
      <t>Опора:</t>
    </r>
    <r>
      <rPr>
        <sz val="28"/>
        <rFont val="Arial"/>
        <family val="2"/>
        <charset val="204"/>
      </rPr>
      <t xml:space="preserve"> Черная</t>
    </r>
  </si>
  <si>
    <t>Ф 300-2 Элис Ф-02</t>
  </si>
  <si>
    <t>Ф 350 Элис Ф-02</t>
  </si>
  <si>
    <t>Ф 350-2 Элис Ф-02</t>
  </si>
  <si>
    <t>Ф 400 Элис Ф-02</t>
  </si>
  <si>
    <t>Ф 400-2 Элис Ф-02</t>
  </si>
  <si>
    <t>Ф 450 Элис Ф-02</t>
  </si>
  <si>
    <t>Ф 500 Элис Ф-02</t>
  </si>
  <si>
    <t>ПБ 921 У МДФ Элис</t>
  </si>
  <si>
    <t>Ф 300 Элис Ф-02</t>
  </si>
  <si>
    <t>ПБ 721 У МДФ Элис</t>
  </si>
  <si>
    <t>720х80</t>
  </si>
  <si>
    <t>ПБ 460 У МДФ Элис</t>
  </si>
  <si>
    <t>ПБ 461 У МДФ Элис</t>
  </si>
  <si>
    <t>ПБ 360 У МДФ Элис</t>
  </si>
  <si>
    <t>ПБ 361 У МДФ Элис</t>
  </si>
  <si>
    <t>ПБ 360 МДФ Элис</t>
  </si>
  <si>
    <t>ПБ 361 МДФ Элис</t>
  </si>
  <si>
    <t>ПБ 460 МДФ Элис</t>
  </si>
  <si>
    <t>ПБ 461 МДФ Элис</t>
  </si>
  <si>
    <t>ПБ 720 В МДФ Элис</t>
  </si>
  <si>
    <t>ПБ 720 Н МДФ Элис</t>
  </si>
  <si>
    <t>ПБ 920 МДФ Элис</t>
  </si>
  <si>
    <r>
      <t xml:space="preserve">Фасад </t>
    </r>
    <r>
      <rPr>
        <sz val="26"/>
        <rFont val="Arial"/>
        <family val="2"/>
        <charset val="204"/>
      </rPr>
      <t>(МДФ):</t>
    </r>
    <r>
      <rPr>
        <b/>
        <sz val="26"/>
        <rFont val="Arial"/>
        <family val="2"/>
        <charset val="204"/>
      </rPr>
      <t xml:space="preserve"> </t>
    </r>
    <r>
      <rPr>
        <sz val="26"/>
        <rFont val="Arial"/>
        <family val="2"/>
        <charset val="204"/>
      </rPr>
      <t>Холст белый, Холст вулканический, Холст сапфировый, Сантьяго</t>
    </r>
  </si>
  <si>
    <t>Кашемир-Сантьяго</t>
  </si>
  <si>
    <r>
      <t xml:space="preserve">Корпус (ЛДСП), фасад (ЛДСП): </t>
    </r>
    <r>
      <rPr>
        <sz val="28"/>
        <rFont val="Arial"/>
        <family val="2"/>
        <charset val="204"/>
      </rPr>
      <t>Кашемир</t>
    </r>
  </si>
  <si>
    <r>
      <t xml:space="preserve">Фасад (МДФ): </t>
    </r>
    <r>
      <rPr>
        <sz val="28"/>
        <rFont val="Arial"/>
        <family val="2"/>
        <charset val="204"/>
      </rPr>
      <t>Сантьяго</t>
    </r>
  </si>
  <si>
    <r>
      <rPr>
        <b/>
        <sz val="26"/>
        <rFont val="Arial"/>
        <family val="2"/>
        <charset val="204"/>
      </rPr>
      <t>Корпус:</t>
    </r>
    <r>
      <rPr>
        <sz val="26"/>
        <rFont val="Arial"/>
        <family val="2"/>
        <charset val="204"/>
      </rPr>
      <t xml:space="preserve"> Графит, Белый, Кашемир</t>
    </r>
  </si>
  <si>
    <r>
      <rPr>
        <b/>
        <sz val="26"/>
        <rFont val="Arial"/>
        <family val="2"/>
        <charset val="204"/>
      </rPr>
      <t>Фасад (МДФ 16 мм):</t>
    </r>
    <r>
      <rPr>
        <sz val="26"/>
        <rFont val="Arial"/>
        <family val="2"/>
        <charset val="204"/>
      </rPr>
      <t xml:space="preserve"> Дуб Тортуга, Сантьяго</t>
    </r>
  </si>
  <si>
    <t>Однотонный вариант</t>
  </si>
  <si>
    <r>
      <rPr>
        <b/>
        <sz val="28"/>
        <rFont val="Arial"/>
        <family val="2"/>
        <charset val="204"/>
      </rPr>
      <t>Корпус:</t>
    </r>
    <r>
      <rPr>
        <sz val="28"/>
        <rFont val="Arial"/>
        <family val="2"/>
        <charset val="204"/>
      </rPr>
      <t xml:space="preserve"> Кашемир  </t>
    </r>
    <r>
      <rPr>
        <b/>
        <sz val="28"/>
        <rFont val="Arial"/>
        <family val="2"/>
        <charset val="204"/>
      </rPr>
      <t>Фасад</t>
    </r>
    <r>
      <rPr>
        <sz val="28"/>
        <rFont val="Arial"/>
        <family val="2"/>
        <charset val="204"/>
      </rPr>
      <t xml:space="preserve"> (МДФ 16 мм): Сантьяго</t>
    </r>
  </si>
  <si>
    <t>КР-433-М</t>
  </si>
  <si>
    <t>965х1660х2110</t>
  </si>
  <si>
    <t>ЯЩ-4301</t>
  </si>
  <si>
    <t>205х990х620</t>
  </si>
  <si>
    <t>Прайс-лист Кровати ТЭЯ</t>
  </si>
  <si>
    <t>ТЭЯ</t>
  </si>
  <si>
    <t>Прайс-лист кровати ЛУ́НА</t>
  </si>
  <si>
    <t>720х150+720х34</t>
  </si>
  <si>
    <t>176х296 + 536х296</t>
  </si>
  <si>
    <t>176х396 + 536х396</t>
  </si>
  <si>
    <t>176х496 + 536х496</t>
  </si>
  <si>
    <t>176х596 + 536х596</t>
  </si>
  <si>
    <t>176х796 + 536х396 2 шт</t>
  </si>
  <si>
    <t>356х296 2 шт</t>
  </si>
  <si>
    <t>356х396 2 шт</t>
  </si>
  <si>
    <t>356х496 2 шт</t>
  </si>
  <si>
    <t>356х596 2 шт</t>
  </si>
  <si>
    <t>356х796 2 шт</t>
  </si>
  <si>
    <t>920х80</t>
  </si>
  <si>
    <t>460х80</t>
  </si>
  <si>
    <t>460х100</t>
  </si>
  <si>
    <t>356х596  2шт</t>
  </si>
  <si>
    <t>720х150+720х32</t>
  </si>
  <si>
    <t>920х270+920х80</t>
  </si>
  <si>
    <t>460х270+460х80</t>
  </si>
  <si>
    <t>460х500+460х100</t>
  </si>
  <si>
    <t>400х26х600</t>
  </si>
  <si>
    <t>600х26х600</t>
  </si>
  <si>
    <t>800х26х600</t>
  </si>
  <si>
    <t>1100х26х600</t>
  </si>
  <si>
    <t>1200х26х600</t>
  </si>
  <si>
    <t>1700х26х600</t>
  </si>
  <si>
    <t>2000х26х600</t>
  </si>
  <si>
    <t>ФП 600 Я Элис Ф-02</t>
  </si>
  <si>
    <t>ФП 600 Элис Ф-02</t>
  </si>
  <si>
    <t>ФП 400 Элис Ф-02</t>
  </si>
  <si>
    <t>ФП 600 В-Л Элис Ф-02</t>
  </si>
  <si>
    <t>ФП 600 В-Пр Элис Ф-02</t>
  </si>
  <si>
    <t>ФП 400 В-Л Элис Ф-02</t>
  </si>
  <si>
    <t>ФП 400 В-Пр Элис Ф-02</t>
  </si>
  <si>
    <t>Ф 600 Элис Ф-02</t>
  </si>
  <si>
    <t>ФВ 601 МДФ Элис Ф-02</t>
  </si>
  <si>
    <t>ФБ 150 Элис Ф-02</t>
  </si>
  <si>
    <t>ФБ 200 Элис Ф-02</t>
  </si>
  <si>
    <t>ФПМ 450 Элис Ф-02</t>
  </si>
  <si>
    <t>ФПМ 600 Элис Ф-02</t>
  </si>
  <si>
    <t>ПБ 720 У МДФ Элис</t>
  </si>
  <si>
    <t>ФД 450 Элис Ф-02</t>
  </si>
  <si>
    <t>ФД 600 Элис Ф-02</t>
  </si>
  <si>
    <t>Ф 301 Я Элис Ф-02</t>
  </si>
  <si>
    <t>Ф 401 Я Элис Ф-02</t>
  </si>
  <si>
    <t>Ф 501 Я Элис Ф-02</t>
  </si>
  <si>
    <t>Ф 601 Я Элис Ф-02</t>
  </si>
  <si>
    <t>Ф 801 Я Элис Ф-02</t>
  </si>
  <si>
    <t>Ф 302 Я Элис Ф-02</t>
  </si>
  <si>
    <t>Ф 402 Я Элис Ф-02</t>
  </si>
  <si>
    <t>Ф 502 Я Элис Ф-02</t>
  </si>
  <si>
    <t>Ф 602 Я Элис Ф-02</t>
  </si>
  <si>
    <t>Ф 802 Я Элис Ф-02</t>
  </si>
  <si>
    <t>Ф 303 Я Элис Ф-02</t>
  </si>
  <si>
    <t>Ф 403 Я Элис Ф-02</t>
  </si>
  <si>
    <t>Ф 503 Я Элис Ф-02</t>
  </si>
  <si>
    <t>Ф 603 Я Элис Ф-02</t>
  </si>
  <si>
    <t>Ф 803 Я Элис Ф-02</t>
  </si>
  <si>
    <t>ФВ 151 МДФ Элис Ф-01</t>
  </si>
  <si>
    <t>ФВ 151 МДФ Элис Ф-02</t>
  </si>
  <si>
    <t>ФВ 201 МДФ Элис Ф-01</t>
  </si>
  <si>
    <t>ФВ 201 МДФ Элис Ф-02</t>
  </si>
  <si>
    <t>ФВ 251 МДФ Элис Ф-01</t>
  </si>
  <si>
    <t>ФВ 251 МДФ Элис Ф-02</t>
  </si>
  <si>
    <t>ФВ 301 МДФ Элис Ф-01</t>
  </si>
  <si>
    <t>ФВ 301 МДФ Элис Ф-02</t>
  </si>
  <si>
    <t>ФВ 301-2 МДФ Элис Ф-01</t>
  </si>
  <si>
    <t>ФВ 301-2 МДФ Элис Ф-02</t>
  </si>
  <si>
    <t>ФВ 351 МДФ Элис Ф-01</t>
  </si>
  <si>
    <t>ФВ 351 МДФ Элис Ф-02</t>
  </si>
  <si>
    <t>ФВ 351-2 МДФ Элис Ф-01</t>
  </si>
  <si>
    <t>ФВ 351-2 МДФ Элис Ф-02</t>
  </si>
  <si>
    <t>ФВ 401 МДФ Элис Ф-01</t>
  </si>
  <si>
    <t>ФВ 401 МДФ Элис Ф-02</t>
  </si>
  <si>
    <t>ФВ 401-2 МДФ Элис Ф-01</t>
  </si>
  <si>
    <t>ФВ 401-2 МДФ Элис Ф-02</t>
  </si>
  <si>
    <t>ФВ 451 МДФ Элис Ф-01</t>
  </si>
  <si>
    <t>ФВ 451 МДФ Элис Ф-02</t>
  </si>
  <si>
    <t>ФВ 501 МДФ Элис Ф-01</t>
  </si>
  <si>
    <t>ФВ 501 МДФ Элис Ф-02</t>
  </si>
  <si>
    <t>ФВ 601 МДФ Элис Ф-01</t>
  </si>
  <si>
    <t>ФВ 150 МДФ Элис Ф-01</t>
  </si>
  <si>
    <t>ФВ 150 МДФ Элис Ф-02</t>
  </si>
  <si>
    <t>ФВ 200 МДФ Элис Ф-01</t>
  </si>
  <si>
    <t>ФВ 200 МДФ Элис Ф-02</t>
  </si>
  <si>
    <t>ФВ 250 МДФ Элис Ф-01</t>
  </si>
  <si>
    <t>ФВ 250 МДФ Элис Ф-02</t>
  </si>
  <si>
    <t>Ф 300 МДФ Элис Ф-01</t>
  </si>
  <si>
    <t>Ф 300 МДФ Элис Ф-02</t>
  </si>
  <si>
    <t>Ф 300-2 МДФ Элис Ф-01</t>
  </si>
  <si>
    <t>Ф 300-2 МДФ Элис Ф-02</t>
  </si>
  <si>
    <t>Ф 350 МДФ Элис Ф-01</t>
  </si>
  <si>
    <t>Ф 350 МДФ Элис Ф-02</t>
  </si>
  <si>
    <t>Ф 350-2 МДФ Элис Ф-01</t>
  </si>
  <si>
    <t>Ф 350-2 МДФ Элис Ф-02</t>
  </si>
  <si>
    <t>Ф 400 МДФ Элис Ф-01</t>
  </si>
  <si>
    <t>Ф 400 МДФ Элис Ф-02</t>
  </si>
  <si>
    <t>Ф 400-2 МДФ Элис Ф-01</t>
  </si>
  <si>
    <t>Ф 400-2 МДФ Элис Ф-02</t>
  </si>
  <si>
    <t>Ф 450 МДФ Элис Ф-01</t>
  </si>
  <si>
    <t>Ф 450 МДФ Элис Ф-02</t>
  </si>
  <si>
    <t>Ф 500 МДФ Элис Ф-01</t>
  </si>
  <si>
    <t>Ф 500 МДФ Элис Ф-02</t>
  </si>
  <si>
    <t>Ф 600 МДФ Элис Ф-01</t>
  </si>
  <si>
    <t>ФГ 301 МДФ Элис Ф-01</t>
  </si>
  <si>
    <t>ФГ 301 МДФ Элис Ф-02</t>
  </si>
  <si>
    <t>ФГ 401 МДФ Элис Ф-01</t>
  </si>
  <si>
    <t>ФГ 401 МДФ Элис Ф-02</t>
  </si>
  <si>
    <t>ФГ 451 МДФ Элис Ф-01</t>
  </si>
  <si>
    <t>ФГ 451 МДФ Элис Ф-02</t>
  </si>
  <si>
    <t>ФГ 501 МДФ Элис Ф-01</t>
  </si>
  <si>
    <t>ФГ 501 МДФ Элис Ф-02</t>
  </si>
  <si>
    <t>ФГ 601 МДФ Элис Ф-01</t>
  </si>
  <si>
    <t>ФГ 601 МДФ Элис Ф-02</t>
  </si>
  <si>
    <t>ФГ 651 МДФ Элис Ф-01</t>
  </si>
  <si>
    <t>ФГ 651 МДФ Элис Ф-02</t>
  </si>
  <si>
    <t>ФГ 801 МДФ Элис Ф-01</t>
  </si>
  <si>
    <t>ФГ 801 МДФ Элис Ф-02</t>
  </si>
  <si>
    <t>ФГ 300 МДФ Элис Ф-01</t>
  </si>
  <si>
    <t>ФГ 300 МДФ Элис Ф-02</t>
  </si>
  <si>
    <t>ФГ 400 МДФ Элис Ф-01</t>
  </si>
  <si>
    <t>ФГ 400 МДФ Элис Ф-02</t>
  </si>
  <si>
    <t>ФГ 450 МДФ Элис Ф-01</t>
  </si>
  <si>
    <t>ФГ 450 МДФ Элис Ф-02</t>
  </si>
  <si>
    <t>ФГ 500 МДФ Элис Ф-01</t>
  </si>
  <si>
    <t>ФГ 500 МДФ Элис Ф-02</t>
  </si>
  <si>
    <t>ФГ 600 МДФ Элис Ф-01</t>
  </si>
  <si>
    <t>ФГ 600 МДФ Элис Ф-02</t>
  </si>
  <si>
    <t>ФГ 650 МДФ Элис Ф-01</t>
  </si>
  <si>
    <t>ФГ 650 МДФ Элис Ф-02</t>
  </si>
  <si>
    <t>ФГ 800 МДФ Элис Ф-01</t>
  </si>
  <si>
    <t>ФГ 800 МДФ Элис Ф-02</t>
  </si>
  <si>
    <r>
      <t xml:space="preserve">ПЛ-02 </t>
    </r>
    <r>
      <rPr>
        <sz val="22"/>
        <rFont val="Arial"/>
        <family val="2"/>
        <charset val="204"/>
      </rPr>
      <t>(4 шт для ШК-2318, ШК-2318)</t>
    </r>
  </si>
  <si>
    <r>
      <t xml:space="preserve">Внимание! </t>
    </r>
    <r>
      <rPr>
        <sz val="25"/>
        <rFont val="Arial"/>
        <family val="2"/>
        <charset val="204"/>
      </rPr>
      <t>Столешницы поставляются без кромки.</t>
    </r>
    <r>
      <rPr>
        <b/>
        <sz val="25"/>
        <rFont val="Arial"/>
        <family val="2"/>
        <charset val="204"/>
      </rPr>
      <t xml:space="preserve"> </t>
    </r>
    <r>
      <rPr>
        <sz val="25"/>
        <rFont val="Arial"/>
        <family val="2"/>
        <charset val="204"/>
      </rPr>
      <t>Для торцов необходимо заказать планки для столешниц.</t>
    </r>
  </si>
  <si>
    <t>Ручка от серии Элис</t>
  </si>
  <si>
    <t>Ручка FM 054 032 Хром матовый</t>
  </si>
  <si>
    <t>⚠ Важно: Столешницы поставляются без кромки. Для торцов необходимо заказать планки для столешниц.</t>
  </si>
  <si>
    <t>Стол</t>
  </si>
  <si>
    <t>Стол-02</t>
  </si>
  <si>
    <t>740х1500х750</t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</si>
  <si>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Milk, Эвкалипт, Дуб мавелла голд, Лайт грей, Шарли синий, Стронг розовый дым.</t>
    </r>
  </si>
  <si>
    <t>Ф 600 МДФ Элис Ф-02</t>
  </si>
  <si>
    <t>Тото</t>
  </si>
  <si>
    <t>КР-434-М</t>
  </si>
  <si>
    <t>810х1020х2075</t>
  </si>
  <si>
    <t>ЯЩ-4301 (серия "ТЭЯ")</t>
  </si>
  <si>
    <t>Столешницы 26мм
1. Дуб вотан
2. Мрамор марквина черный
3. Белые камешки</t>
  </si>
  <si>
    <t>Полки из стекла</t>
  </si>
  <si>
    <t>114х266</t>
  </si>
  <si>
    <t>164х266</t>
  </si>
  <si>
    <t>214х266</t>
  </si>
  <si>
    <t>264х266</t>
  </si>
  <si>
    <t>314х266</t>
  </si>
  <si>
    <t>364х266</t>
  </si>
  <si>
    <t>414х266</t>
  </si>
  <si>
    <t>464х266</t>
  </si>
  <si>
    <t>564х266</t>
  </si>
  <si>
    <t>664х266</t>
  </si>
  <si>
    <t>764х266</t>
  </si>
  <si>
    <t>564х516</t>
  </si>
  <si>
    <t>К-т стеклополок для корпуса В 150 (1 шт)</t>
  </si>
  <si>
    <t>К-т стеклополок для корпуса В 159 (2 шт)</t>
  </si>
  <si>
    <t>К-т стеклополок для корпуса В 200 (1 шт)</t>
  </si>
  <si>
    <t>К-т стеклополок для корпуса В 209 (2 шт)</t>
  </si>
  <si>
    <t>К-т стеклополок для корпуса В 250 (1 шт)</t>
  </si>
  <si>
    <t>К-т стеклополок для корпуса В 259 (2 шт)</t>
  </si>
  <si>
    <t>К-т стеклополок для корпуса В 300 (1 шт)</t>
  </si>
  <si>
    <t>К-т стеклополок для корпуса В 309 (2 шт)</t>
  </si>
  <si>
    <t>К-т стеклополок для корпуса В 350 (1 шт)</t>
  </si>
  <si>
    <t>К-т стеклополок для корпуса В 359 (2 шт)</t>
  </si>
  <si>
    <t>К-т стеклополок для корпуса В 400 (1 шт)</t>
  </si>
  <si>
    <t>К-т стеклополок для корпуса В 409 (2 шт)</t>
  </si>
  <si>
    <t>К-т стеклополок для корпуса В 450 (1 шт)</t>
  </si>
  <si>
    <t>К-т стеклополок для корпуса В 459 (2 шт)</t>
  </si>
  <si>
    <t>К-т стеклополок для корпуса В 500 (1 шт)</t>
  </si>
  <si>
    <t>К-т стеклополок для корпуса В 509 (2 шт)</t>
  </si>
  <si>
    <t>К-т стеклополок для корпуса В 600 (1 шт)</t>
  </si>
  <si>
    <t>К-т стеклополок для корпуса В 700 (1 шт)</t>
  </si>
  <si>
    <t>К-т стеклополок для корпуса В 609 (2 шт)</t>
  </si>
  <si>
    <t>К-т стеклополок для корпуса В 709 (2 шт)</t>
  </si>
  <si>
    <t>К-т стеклополок для корпуса В 800 (1 шт)</t>
  </si>
  <si>
    <t>К-т стеклополок для корпуса В 809 (2 шт)</t>
  </si>
  <si>
    <t>К-т стеклополок для корпуса П 601, ПД 600 (1 шт)</t>
  </si>
  <si>
    <t>К-т стеклополок для корпуса П 601 В, ПД 600 В (2 шт)</t>
  </si>
  <si>
    <t>Соединитель цоколя пластм. 100 мм. Латте</t>
  </si>
  <si>
    <t>Цоколь 100 мм Латте</t>
  </si>
  <si>
    <t>Торцевая заглушка цоколя пластм. 100 мм. Латте</t>
  </si>
  <si>
    <t>Соединитель цоколя пластм. угол 90 универсальный 100 мм. Латте</t>
  </si>
  <si>
    <r>
      <rPr>
        <b/>
        <sz val="32"/>
        <rFont val="Arial"/>
        <family val="2"/>
        <charset val="204"/>
      </rPr>
      <t>Цвет:</t>
    </r>
    <r>
      <rPr>
        <sz val="32"/>
        <rFont val="Arial"/>
        <family val="2"/>
        <charset val="204"/>
      </rPr>
      <t xml:space="preserve"> Белый, Кашемир, Графит, Дуб серый</t>
    </r>
  </si>
  <si>
    <t>Цена,
рублей</t>
  </si>
  <si>
    <t>Цена,
рублей
(Галактика)</t>
  </si>
  <si>
    <t>Цена со скидкой,
рублей</t>
  </si>
  <si>
    <t>Цена со скидкой,
рублей
(Галактика)</t>
  </si>
  <si>
    <t>Цена,
рублей
(Графит, Дуб серый)</t>
  </si>
  <si>
    <t>Цена со скидкой,  рублей
(Графит, Дуб серый)</t>
  </si>
  <si>
    <t>Цена со скидкой,  рублей
(Графит)</t>
  </si>
  <si>
    <t>Цена,
рублей
(Графит)</t>
  </si>
  <si>
    <t>Цена, рублей
(Графит, Дуб серый, Дуб вотан)</t>
  </si>
  <si>
    <t>Цена со скидкой, рублей
(Графит, Дуб серый, Дуб вотан)</t>
  </si>
  <si>
    <r>
      <t xml:space="preserve">Корпус: </t>
    </r>
    <r>
      <rPr>
        <sz val="26"/>
        <rFont val="Arial"/>
        <family val="2"/>
        <charset val="204"/>
      </rPr>
      <t>Бодега белая, Дуб серый, Кашемир</t>
    </r>
    <r>
      <rPr>
        <b/>
        <sz val="26"/>
        <rFont val="Arial"/>
        <family val="2"/>
        <charset val="204"/>
      </rPr>
      <t xml:space="preserve">, </t>
    </r>
    <r>
      <rPr>
        <sz val="26"/>
        <rFont val="Arial"/>
        <family val="2"/>
        <charset val="204"/>
      </rPr>
      <t>Белый</t>
    </r>
  </si>
  <si>
    <t>ПС-3002</t>
  </si>
  <si>
    <t>742х1378х1376</t>
  </si>
  <si>
    <r>
      <t xml:space="preserve">Ткань: </t>
    </r>
    <r>
      <rPr>
        <sz val="26"/>
        <rFont val="Arial"/>
        <family val="2"/>
        <charset val="204"/>
      </rPr>
      <t>Simple 27</t>
    </r>
  </si>
  <si>
    <t>Прайс-лист фасады кухня Александрия</t>
  </si>
  <si>
    <t>Фасады Александрия</t>
  </si>
  <si>
    <t>720х150+720x34</t>
  </si>
  <si>
    <t>176x296 + 536x296</t>
  </si>
  <si>
    <t>176x396 + 536x396</t>
  </si>
  <si>
    <t>176x496 + 536x496</t>
  </si>
  <si>
    <t>176x596 + 536x596</t>
  </si>
  <si>
    <t>176x796 + 536x396 2 шт</t>
  </si>
  <si>
    <t>356x296 2 шт</t>
  </si>
  <si>
    <t>356x396 2 шт</t>
  </si>
  <si>
    <t>356x496 2 шт</t>
  </si>
  <si>
    <t>356x596 2 шт</t>
  </si>
  <si>
    <t>356x796 2 шт</t>
  </si>
  <si>
    <t>916х296 2шт</t>
  </si>
  <si>
    <t>916х346 2шт</t>
  </si>
  <si>
    <t>916х396 2шт</t>
  </si>
  <si>
    <t>460x80</t>
  </si>
  <si>
    <t>460x100</t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</si>
  <si>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Терракотовый софт, Бланш софт, Шпон дуб кантри медовый, Дуб Кантерберри, Беж нубук абсолют, Дуб Галифакс мореный.</t>
    </r>
  </si>
  <si>
    <t>Полка М 990 У</t>
  </si>
  <si>
    <t>856х448</t>
  </si>
  <si>
    <t>У́НА ЛОФТ</t>
  </si>
  <si>
    <t>ШК-2828</t>
  </si>
  <si>
    <t>ШК-2831</t>
  </si>
  <si>
    <r>
      <rPr>
        <b/>
        <sz val="32"/>
        <rFont val="Arial"/>
        <family val="2"/>
        <charset val="204"/>
      </rPr>
      <t>Цвет:</t>
    </r>
    <r>
      <rPr>
        <sz val="32"/>
        <rFont val="Arial"/>
        <family val="2"/>
        <charset val="204"/>
      </rPr>
      <t xml:space="preserve"> Белый, Кашемир, Графит, Дуб серый
</t>
    </r>
    <r>
      <rPr>
        <b/>
        <sz val="32"/>
        <rFont val="Arial"/>
        <family val="2"/>
        <charset val="204"/>
      </rPr>
      <t>Опоры:</t>
    </r>
    <r>
      <rPr>
        <sz val="32"/>
        <rFont val="Arial"/>
        <family val="2"/>
        <charset val="204"/>
      </rPr>
      <t xml:space="preserve"> декоративные опоры сатин светлый Н 100 мм + технические черные опоры Н 100 мм с клипсами</t>
    </r>
  </si>
  <si>
    <r>
      <rPr>
        <b/>
        <sz val="32"/>
        <rFont val="Arial"/>
        <family val="2"/>
        <charset val="204"/>
      </rPr>
      <t>Цвет:</t>
    </r>
    <r>
      <rPr>
        <sz val="32"/>
        <rFont val="Arial"/>
        <family val="2"/>
        <charset val="204"/>
      </rPr>
      <t xml:space="preserve"> Белый, Кашемир, Графит, Дуб серый
</t>
    </r>
    <r>
      <rPr>
        <b/>
        <sz val="32"/>
        <rFont val="Arial"/>
        <family val="2"/>
        <charset val="204"/>
      </rPr>
      <t>Опоры:</t>
    </r>
    <r>
      <rPr>
        <sz val="32"/>
        <rFont val="Arial"/>
        <family val="2"/>
        <charset val="204"/>
      </rPr>
      <t xml:space="preserve"> декоративные опоры сатин светлый Н 100 мм + технические черные опоры Н 100 мм с клипсами
Корпус М 990 У имеет универсальную конструкцию для фасадов Ф 350, Ф 400, Ф 450. В стандартном исполнении корпус М 990 У комплектуется фасадом Ф 400. Фасады Ф 350 и Ф 450 при необходимости заказываются дополнительно.</t>
    </r>
  </si>
  <si>
    <r>
      <rPr>
        <b/>
        <sz val="32"/>
        <rFont val="Arial"/>
        <family val="2"/>
        <charset val="204"/>
      </rPr>
      <t>Цвет фасадов ЛДСП с декором:</t>
    </r>
    <r>
      <rPr>
        <sz val="32"/>
        <rFont val="Arial"/>
        <family val="2"/>
        <charset val="204"/>
      </rPr>
      <t xml:space="preserve"> Белый профиль МДФ Дуб Вотан, Графит профиль МДФ Дуб Вотан, Кашемир профиль МДФ Сандграун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черные матовые
</t>
    </r>
    <r>
      <rPr>
        <b/>
        <sz val="32"/>
        <rFont val="Arial"/>
        <family val="2"/>
        <charset val="204"/>
      </rPr>
      <t>Декор фасада:</t>
    </r>
    <r>
      <rPr>
        <sz val="32"/>
        <rFont val="Arial"/>
        <family val="2"/>
        <charset val="204"/>
      </rPr>
      <t xml:space="preserve"> профиль МДФ Дуб вотан / Сандграун</t>
    </r>
  </si>
  <si>
    <r>
      <rPr>
        <b/>
        <sz val="32"/>
        <rFont val="Arial"/>
        <family val="2"/>
        <charset val="204"/>
      </rPr>
      <t>Цвет фасадов ЛДСП с декором:</t>
    </r>
    <r>
      <rPr>
        <sz val="32"/>
        <rFont val="Arial"/>
        <family val="2"/>
        <charset val="204"/>
      </rPr>
      <t xml:space="preserve"> Белый профиль МДФ Дуб Вотан, Графит профиль МДФ Дуб Вотан, Кашемир профиль МДФ Сандграун
</t>
    </r>
    <r>
      <rPr>
        <b/>
        <sz val="32"/>
        <rFont val="Arial"/>
        <family val="2"/>
        <charset val="204"/>
      </rPr>
      <t xml:space="preserve">Ручки: </t>
    </r>
    <r>
      <rPr>
        <sz val="32"/>
        <rFont val="Arial"/>
        <family val="2"/>
        <charset val="204"/>
      </rPr>
      <t xml:space="preserve">черные матовые
</t>
    </r>
    <r>
      <rPr>
        <b/>
        <sz val="32"/>
        <rFont val="Arial"/>
        <family val="2"/>
        <charset val="204"/>
      </rPr>
      <t>Декор фасада:</t>
    </r>
    <r>
      <rPr>
        <sz val="32"/>
        <rFont val="Arial"/>
        <family val="2"/>
        <charset val="204"/>
      </rPr>
      <t xml:space="preserve"> профиль МДФ Дуб вотан / Сандграун</t>
    </r>
  </si>
  <si>
    <r>
      <rPr>
        <b/>
        <sz val="32"/>
        <rFont val="Arial"/>
        <family val="2"/>
        <charset val="204"/>
      </rPr>
      <t>Цвет фасадов ЛДСП:</t>
    </r>
    <r>
      <rPr>
        <sz val="32"/>
        <rFont val="Arial"/>
        <family val="2"/>
        <charset val="204"/>
      </rPr>
      <t xml:space="preserve"> Белый, Графит, Кашемир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черные матовые</t>
    </r>
  </si>
  <si>
    <r>
      <t xml:space="preserve">Корпус: </t>
    </r>
    <r>
      <rPr>
        <sz val="26"/>
        <rFont val="Arial"/>
        <family val="2"/>
        <charset val="204"/>
      </rPr>
      <t>Дуб серый, Чёрный ясень</t>
    </r>
    <r>
      <rPr>
        <b/>
        <sz val="26"/>
        <rFont val="Arial"/>
        <family val="2"/>
        <charset val="204"/>
      </rPr>
      <t xml:space="preserve">, </t>
    </r>
    <r>
      <rPr>
        <sz val="26"/>
        <rFont val="Arial"/>
        <family val="2"/>
        <charset val="204"/>
      </rPr>
      <t>Кашемир</t>
    </r>
  </si>
  <si>
    <t>ФП 600 Я Александрия Ф-04</t>
  </si>
  <si>
    <t>ФП 600 Александрия Ф-04</t>
  </si>
  <si>
    <t>ФП 400 Александрия Ф-04</t>
  </si>
  <si>
    <t>ФП 600 В-Л Александрия Ф-03</t>
  </si>
  <si>
    <t>ФП 600 В-Пр Александрия Ф-03</t>
  </si>
  <si>
    <t>ФП 600 В-Л Александрия Ф-04</t>
  </si>
  <si>
    <t>ФП 600 В-Пр Александрия Ф-04</t>
  </si>
  <si>
    <t>ФП 400 В-Л Александрия Ф-03</t>
  </si>
  <si>
    <t>ФП 400 В-Пр Александрия Ф-03</t>
  </si>
  <si>
    <t>ФП 400 В-Л Александрия Ф-04</t>
  </si>
  <si>
    <t>ФП 400 В-Пр Александрия Ф-04</t>
  </si>
  <si>
    <t>ФП 600 AL black Мору</t>
  </si>
  <si>
    <t>ФП 400 AL black Мору</t>
  </si>
  <si>
    <t>ФП 600 В-Л AL black Мору</t>
  </si>
  <si>
    <t>ФП 600 В-Пр AL black Мору</t>
  </si>
  <si>
    <t>ФП 400 В-Л AL black Мору</t>
  </si>
  <si>
    <t>ФП 400 В-Пр AL black Мору</t>
  </si>
  <si>
    <t>ФВ 600 AL black Мору</t>
  </si>
  <si>
    <t>ФВ 601 AL black Мору</t>
  </si>
  <si>
    <t>ФП 600 AL gold Мору</t>
  </si>
  <si>
    <t>ФП 400 AL gold Мору</t>
  </si>
  <si>
    <t>ФП 600 В-Л AL gold Мору</t>
  </si>
  <si>
    <t>ФП 600 В-Пр AL gold Мору</t>
  </si>
  <si>
    <t>ФП 400 В-Л AL gold Мору</t>
  </si>
  <si>
    <t>ФП 400 В-Пр AL gold Мору</t>
  </si>
  <si>
    <t>ФВ 600 AL gold Мору</t>
  </si>
  <si>
    <t>ФВ 601 AL gold Мору</t>
  </si>
  <si>
    <t>Ф 300 Александрия Ф-04</t>
  </si>
  <si>
    <t>Ф 300-2 Александрия Ф-04</t>
  </si>
  <si>
    <t>Ф 350 Александрия Ф-04</t>
  </si>
  <si>
    <t>Ф 350-2 Александрия Ф-04</t>
  </si>
  <si>
    <t>Ф 400 Александрия Ф-04</t>
  </si>
  <si>
    <t>Ф 400-2 Александрия Ф-04</t>
  </si>
  <si>
    <t>Ф 450 Александрия Ф-04</t>
  </si>
  <si>
    <t>Ф 500 Александрия Ф-04</t>
  </si>
  <si>
    <t>Ф 600 Александрия Ф-04</t>
  </si>
  <si>
    <t>ФБ 150 Александрия Ф-04</t>
  </si>
  <si>
    <t>ФБ 200 Александрия Ф-04</t>
  </si>
  <si>
    <t xml:space="preserve">Ф 400 Александрия Ф-04 </t>
  </si>
  <si>
    <t>ФПМ 450 Александрия Ф-04</t>
  </si>
  <si>
    <t>ФПМ 600 Александрия Ф-04</t>
  </si>
  <si>
    <t>ФД 450 Александрия Ф-04</t>
  </si>
  <si>
    <t>ФД 600 Александрия Ф-04</t>
  </si>
  <si>
    <t>Ф 301 Я Александрия Ф-04</t>
  </si>
  <si>
    <t>Ф 401 Я Александрия Ф-04</t>
  </si>
  <si>
    <t>Ф 501 Я Александрия Ф-04</t>
  </si>
  <si>
    <t>Ф 601 Я Александрия Ф-04</t>
  </si>
  <si>
    <t>Ф 801 Я Александрия Ф-04</t>
  </si>
  <si>
    <t>Ф 302 Я Александрия Ф-04</t>
  </si>
  <si>
    <t>Ф 402 Я Александрия Ф-04</t>
  </si>
  <si>
    <t>Ф 502 Я Александрия Ф-04</t>
  </si>
  <si>
    <t>Ф 602 Я Александрия Ф-04</t>
  </si>
  <si>
    <t>Ф 802 Я Александрия Ф-04</t>
  </si>
  <si>
    <t>Ф 303 Я Александрия Ф-04</t>
  </si>
  <si>
    <t>Ф 403 Я Александрия Ф-04</t>
  </si>
  <si>
    <t>Ф 503 Я Александрия Ф-04</t>
  </si>
  <si>
    <t>Ф 603 Я Александрия Ф-04</t>
  </si>
  <si>
    <t>Ф 803 Я Александрия Ф-04</t>
  </si>
  <si>
    <t>ФВ 301 AL black Мору</t>
  </si>
  <si>
    <t>ФВ 301-2 AL black Мору</t>
  </si>
  <si>
    <t>ФВ 351 AL black Мору</t>
  </si>
  <si>
    <t>ФВ 351-2 AL black Мору</t>
  </si>
  <si>
    <t>ФВ 401 AL black Мору</t>
  </si>
  <si>
    <t>ФВ 401-2 AL black Мору</t>
  </si>
  <si>
    <t>ФВ 451 AL black Мору</t>
  </si>
  <si>
    <t>ФВ 501 AL black Мору</t>
  </si>
  <si>
    <t>ФВ 301 AL gold Мору</t>
  </si>
  <si>
    <t>ФВ 301-2 AL gold Мору</t>
  </si>
  <si>
    <t>ФВ 351 AL gold Мору</t>
  </si>
  <si>
    <t>ФВ 351-2 AL gold Мору</t>
  </si>
  <si>
    <t>ФВ 401 AL gold Мору</t>
  </si>
  <si>
    <t>ФВ 401-2 AL gold Мору</t>
  </si>
  <si>
    <t>ФВ 451 AL gold Мору</t>
  </si>
  <si>
    <t>ФВ 501 AL gold Мору</t>
  </si>
  <si>
    <t>ФВ 300 AL black Мору</t>
  </si>
  <si>
    <t>ФВ 300-2 AL black Мору</t>
  </si>
  <si>
    <t>ФВ 350 AL black Мору</t>
  </si>
  <si>
    <t>ФВ 350-2 AL black Мору</t>
  </si>
  <si>
    <t>ФВ 400 AL black Мору</t>
  </si>
  <si>
    <t>ФВ 400-2 AL black Мору</t>
  </si>
  <si>
    <t>ФВ 450 AL black Мору</t>
  </si>
  <si>
    <t>ФВ 500 AL black Мору</t>
  </si>
  <si>
    <t>ФВ 300 AL gold Мору</t>
  </si>
  <si>
    <t>ФВ 300-2 AL gold Мору</t>
  </si>
  <si>
    <t>ФВ 350 AL gold Мору</t>
  </si>
  <si>
    <t>ФВ 350-2 AL gold Мору</t>
  </si>
  <si>
    <t>ФВ 400 AL gold Мору</t>
  </si>
  <si>
    <t>ФВ 400-2 AL gold Мору</t>
  </si>
  <si>
    <t>ФВ 450 AL gold Мору</t>
  </si>
  <si>
    <t>ФВ 500 AL gold Мору</t>
  </si>
  <si>
    <t>ФГ 301 AL black Мору</t>
  </si>
  <si>
    <t>ФГ 401 AL black Мору</t>
  </si>
  <si>
    <t>ФГ 451 AL black Мору</t>
  </si>
  <si>
    <t>ФГ 501 AL black Мору</t>
  </si>
  <si>
    <t>ФГ 601 AL black Мору</t>
  </si>
  <si>
    <t>ФГ 651 AL black Мору</t>
  </si>
  <si>
    <t>ФГ 801 AL black Мору</t>
  </si>
  <si>
    <t>ФГ 301 AL gold Мору</t>
  </si>
  <si>
    <t>ФГ 401 AL gold Мору</t>
  </si>
  <si>
    <t>ФГ 451 AL gold Мору</t>
  </si>
  <si>
    <t>ФГ 501 AL gold Мору</t>
  </si>
  <si>
    <t>ФГ 601 AL gold Мору</t>
  </si>
  <si>
    <t>ФГ 651 AL gold Мору</t>
  </si>
  <si>
    <t>ФГ 801 AL gold Мору</t>
  </si>
  <si>
    <t>ФГ 300 AL black Мору</t>
  </si>
  <si>
    <t>ФГ 400 AL black Мору</t>
  </si>
  <si>
    <t>ФГ 450 AL black Мору</t>
  </si>
  <si>
    <t>ФГ 500 AL black Мору</t>
  </si>
  <si>
    <t>ФГ 600 AL black Мору</t>
  </si>
  <si>
    <t>ФГ 650 AL black Мору</t>
  </si>
  <si>
    <t>ФГ 800 AL black Мору</t>
  </si>
  <si>
    <t>ФГ 300 AL gold Мору</t>
  </si>
  <si>
    <t>ФГ 400 AL gold Мору</t>
  </si>
  <si>
    <t>ФГ 450 AL gold Мору</t>
  </si>
  <si>
    <t>ФГ 500 AL gold Мору</t>
  </si>
  <si>
    <t>ФГ 600 AL gold Мору</t>
  </si>
  <si>
    <t>ФГ 650 AL gold Мору</t>
  </si>
  <si>
    <t>ФГ 800 AL gold Мору</t>
  </si>
  <si>
    <t>Цоколя</t>
  </si>
  <si>
    <t>Цена,
рублей
(Грув, Тренди)</t>
  </si>
  <si>
    <t>4000*100</t>
  </si>
  <si>
    <t>ШК-2326 (фасады со стеклом)</t>
  </si>
  <si>
    <t>Цоколь-планка 100 МДФ Элис</t>
  </si>
  <si>
    <t>Цоколь-планка 150 МДФ Элис</t>
  </si>
  <si>
    <t>100х1200х106</t>
  </si>
  <si>
    <t>150х1200х106</t>
  </si>
  <si>
    <r>
      <rPr>
        <b/>
        <sz val="32"/>
        <rFont val="Arial"/>
        <family val="2"/>
        <charset val="204"/>
      </rPr>
      <t>Цвет:</t>
    </r>
    <r>
      <rPr>
        <sz val="32"/>
        <rFont val="Arial"/>
        <family val="2"/>
        <charset val="204"/>
      </rPr>
      <t xml:space="preserve"> Milk, Эвкалипт, Дуб мавелла голд, Лайт грей, Шарли синий, Стронг розовый дым.</t>
    </r>
  </si>
  <si>
    <r>
      <rPr>
        <b/>
        <sz val="32"/>
        <rFont val="Arial"/>
        <family val="2"/>
        <charset val="204"/>
      </rPr>
      <t>Цвет:</t>
    </r>
    <r>
      <rPr>
        <sz val="32"/>
        <rFont val="Arial"/>
        <family val="2"/>
        <charset val="204"/>
      </rPr>
      <t xml:space="preserve"> Терракотовый софт, Бланш софт, Шпон дуб кантри медовый, Дуб Кантерберри, Беж нубук абсолют, Дуб Галифакс мореный.</t>
    </r>
  </si>
  <si>
    <t>Цоколь-планка 100 EVO Вива</t>
  </si>
  <si>
    <t>Цоколь-планка 150 EVO Вива</t>
  </si>
  <si>
    <t>100х1200х108</t>
  </si>
  <si>
    <t>150х1200х108</t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</si>
  <si>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 xml:space="preserve">металлик антрацит глянец
Грув атласный, Тренди эвкалипт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черные матовые (</t>
    </r>
    <r>
      <rPr>
        <b/>
        <sz val="32"/>
        <rFont val="Arial"/>
        <family val="2"/>
        <charset val="204"/>
      </rPr>
      <t>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</si>
  <si>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 xml:space="preserve">металлик антрацит глянец
Грув атласный, Тренди эвкалипт
</t>
    </r>
    <r>
      <rPr>
        <b/>
        <sz val="32"/>
        <rFont val="Arial"/>
        <family val="2"/>
        <charset val="204"/>
      </rPr>
      <t>Толкатель push to open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>Стекло:</t>
    </r>
    <r>
      <rPr>
        <sz val="32"/>
        <rFont val="Arial"/>
        <family val="2"/>
        <charset val="204"/>
      </rPr>
      <t xml:space="preserve"> тонированное T-gray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</si>
  <si>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 xml:space="preserve">металлик антрацит глянец
Грув атласный, Тренди эвкалипт
</t>
    </r>
    <r>
      <rPr>
        <b/>
        <sz val="32"/>
        <rFont val="Arial"/>
        <family val="2"/>
        <charset val="204"/>
      </rPr>
      <t>Толкатель push to open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 xml:space="preserve">Стекло: </t>
    </r>
    <r>
      <rPr>
        <sz val="32"/>
        <rFont val="Arial"/>
        <family val="2"/>
        <charset val="204"/>
      </rPr>
      <t xml:space="preserve">тонированное T-gray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</si>
  <si>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>металлик антрацит глянец
Грув атласный, Тренди эвкалипт</t>
    </r>
  </si>
  <si>
    <r>
      <rPr>
        <b/>
        <sz val="32"/>
        <rFont val="Arial"/>
        <family val="2"/>
        <charset val="204"/>
      </rPr>
      <t>Цвет: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>металлик антрацит глянец
Грув атласный, Тренди эвкалипт</t>
    </r>
  </si>
  <si>
    <r>
      <rPr>
        <b/>
        <sz val="32"/>
        <rFont val="Arial"/>
        <family val="2"/>
        <charset val="204"/>
      </rPr>
      <t>Цвет:</t>
    </r>
    <r>
      <rPr>
        <sz val="32"/>
        <rFont val="Arial"/>
        <family val="2"/>
        <charset val="204"/>
      </rPr>
      <t xml:space="preserve"> Белый, Графит, Кашемир</t>
    </r>
  </si>
  <si>
    <t>К-т стеклополок для корпуса П 400 (3 шт)</t>
  </si>
  <si>
    <t>364х516</t>
  </si>
  <si>
    <t>К-т стеклополок для корпуса П 400 В (4 шт)</t>
  </si>
  <si>
    <t>К-т стеклополок для корпуса П 600 (3 шт)</t>
  </si>
  <si>
    <t>К-т стеклополок для корпуса П 600 В (4 шт)</t>
  </si>
  <si>
    <t>ПБ 2040 ЛДСП Нао</t>
  </si>
  <si>
    <t>ПБ 2240 В ЛДСП Нао</t>
  </si>
  <si>
    <t>2040х572х16</t>
  </si>
  <si>
    <t>2240х572х16</t>
  </si>
  <si>
    <t>ПБ 2040 EVO Вива</t>
  </si>
  <si>
    <t>ПБ 2240 В EVO Вива</t>
  </si>
  <si>
    <t>2040х572</t>
  </si>
  <si>
    <t>2240х572</t>
  </si>
  <si>
    <t>ПБ 2040 МДФ Элис</t>
  </si>
  <si>
    <t>ПБ 2240 В МДФ Элис</t>
  </si>
  <si>
    <t>Полки</t>
  </si>
  <si>
    <t>858х1500х570</t>
  </si>
  <si>
    <t>ОВ 200</t>
  </si>
  <si>
    <t>ОВ 209</t>
  </si>
  <si>
    <t>ОВГ 300</t>
  </si>
  <si>
    <t>ОВГ 309</t>
  </si>
  <si>
    <t>ОВГ 400</t>
  </si>
  <si>
    <t>ОВГ 409</t>
  </si>
  <si>
    <t>ОВГ 600</t>
  </si>
  <si>
    <t>ОВГ 609</t>
  </si>
  <si>
    <t>720х200х280</t>
  </si>
  <si>
    <t>920х200х280</t>
  </si>
  <si>
    <t>360х300х280</t>
  </si>
  <si>
    <t>460х300х280</t>
  </si>
  <si>
    <t>360х400х280</t>
  </si>
  <si>
    <t>460х400х280</t>
  </si>
  <si>
    <t>360х600х280</t>
  </si>
  <si>
    <t>460х600х280</t>
  </si>
  <si>
    <t>БТ 300</t>
  </si>
  <si>
    <t>БТ 309</t>
  </si>
  <si>
    <t>БТ 400</t>
  </si>
  <si>
    <t>БТ 409</t>
  </si>
  <si>
    <t>ОВ 200 корпус полки открытой</t>
  </si>
  <si>
    <t>ОВ 209 корпус полки открытой</t>
  </si>
  <si>
    <t>ОВГ 300 корпус полки открытой</t>
  </si>
  <si>
    <t>ОВГ 309 корпус полки открытой</t>
  </si>
  <si>
    <t>ОВГ 400 корпус полки открытой</t>
  </si>
  <si>
    <t>ОВГ 409 корпус полки открытой</t>
  </si>
  <si>
    <t>ОВГ 600 корпус полки открытой</t>
  </si>
  <si>
    <t>ОВГ 609 корпус полки открытой</t>
  </si>
  <si>
    <t>БТ 300 полка для корпуса ОВГ 300</t>
  </si>
  <si>
    <t>БТ 400 полка для корпуса ОВГ 400</t>
  </si>
  <si>
    <t>БТ 409 полка для корпуса ОВГ 409</t>
  </si>
  <si>
    <t>БТ 309 полка для корпуса ОВГ 309</t>
  </si>
  <si>
    <t>406х189х264</t>
  </si>
  <si>
    <t>488х206х264</t>
  </si>
  <si>
    <t>476х228х264</t>
  </si>
  <si>
    <t>546х262х264</t>
  </si>
  <si>
    <t>Ручка от серии Вива, Александрия</t>
  </si>
  <si>
    <t>Ручка PN (015) 04.00.096 Золото матовое</t>
  </si>
  <si>
    <t>Ручка PN (015) 04.00.128 Золото матовое</t>
  </si>
  <si>
    <t>Цоколь-планка 100 ЛДСП Нао</t>
  </si>
  <si>
    <t>Цоколь-планка 150 ЛДСП Нао</t>
  </si>
  <si>
    <t>Ручка PN (015) 04.00.384 Золото матовое</t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</si>
  <si>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 xml:space="preserve">металлик антрацит глянец
Грув атласный, Тренди эвкалипт
</t>
    </r>
    <r>
      <rPr>
        <b/>
        <sz val="32"/>
        <rFont val="Arial"/>
        <family val="2"/>
        <charset val="204"/>
      </rPr>
      <t>Опоры:</t>
    </r>
    <r>
      <rPr>
        <sz val="32"/>
        <rFont val="Arial"/>
        <family val="2"/>
        <charset val="204"/>
      </rPr>
      <t xml:space="preserve"> сатин светлый + кухонные черные 100 мм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черные матовые </t>
    </r>
    <r>
      <rPr>
        <b/>
        <sz val="32"/>
        <rFont val="Arial"/>
        <family val="2"/>
        <charset val="204"/>
      </rPr>
      <t>(для верхних фасадов комплектуется толкатель push to open)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>Стекло:</t>
    </r>
    <r>
      <rPr>
        <sz val="32"/>
        <rFont val="Arial"/>
        <family val="2"/>
        <charset val="204"/>
      </rPr>
      <t xml:space="preserve"> тонированное T-gray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</si>
  <si>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 xml:space="preserve">металлик антрацит глянец
Грув атласный, Тренди эвкалипт
</t>
    </r>
    <r>
      <rPr>
        <b/>
        <sz val="32"/>
        <rFont val="Arial"/>
        <family val="2"/>
        <charset val="204"/>
      </rPr>
      <t xml:space="preserve">Ручки: </t>
    </r>
    <r>
      <rPr>
        <sz val="32"/>
        <rFont val="Arial"/>
        <family val="2"/>
        <charset val="204"/>
      </rPr>
      <t>черные матовые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</si>
  <si>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 xml:space="preserve">металлик антрацит глянец
Грув атласный, Тренди эвкалипт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черные матовые</t>
    </r>
  </si>
  <si>
    <t>1600х26х600</t>
  </si>
  <si>
    <t>Фасад:</t>
  </si>
  <si>
    <t>В цвете Кашемир, подушка на изголовье однотонная (кант в цвет основной ткани)</t>
  </si>
  <si>
    <t>Толкатель push to open</t>
  </si>
  <si>
    <t>ПБ 2040</t>
  </si>
  <si>
    <t>ПБ 2240</t>
  </si>
  <si>
    <t>ПБ 300</t>
  </si>
  <si>
    <t>ПБ 300 В</t>
  </si>
  <si>
    <t>ФП 550 AL Black</t>
  </si>
  <si>
    <t>2036х550х20</t>
  </si>
  <si>
    <t>2236х550х20</t>
  </si>
  <si>
    <t>ПТ 570 В</t>
  </si>
  <si>
    <t>ПТ 570</t>
  </si>
  <si>
    <t>2140х554х280</t>
  </si>
  <si>
    <t>2340х554х280</t>
  </si>
  <si>
    <t>ФП 550 AL</t>
  </si>
  <si>
    <t>ФП 550 AL-В-Л/Пр</t>
  </si>
  <si>
    <t>ПБ 300 EVO Вива</t>
  </si>
  <si>
    <t>2040х300</t>
  </si>
  <si>
    <t>2240х300</t>
  </si>
  <si>
    <t>для пеналов ПТ 570 В</t>
  </si>
  <si>
    <t>для пеналов ПТ 570</t>
  </si>
  <si>
    <t>ПБ 300 В EVO Вива</t>
  </si>
  <si>
    <t>ФП 550 AL gold Мору</t>
  </si>
  <si>
    <t>ФП 550 AL В-Л Black</t>
  </si>
  <si>
    <t>ФП 550 AL В-Пр Black</t>
  </si>
  <si>
    <t>ФП 550 AL В-Л gold Мору</t>
  </si>
  <si>
    <t>ФП 550 AL В-Пр gold Мору</t>
  </si>
  <si>
    <t>2236х550</t>
  </si>
  <si>
    <t>2036х550</t>
  </si>
  <si>
    <t>ФП 550 AL Black Мору</t>
  </si>
  <si>
    <t>ФП 550 AL В-Л Black Мору</t>
  </si>
  <si>
    <t>ФП 550 AL В-Пр Black Мору</t>
  </si>
  <si>
    <t>ПТ 570 Корпус торцевого пенала</t>
  </si>
  <si>
    <t>ПТ 570 В Корпус торцевого пенала</t>
  </si>
  <si>
    <r>
      <t xml:space="preserve">Фасад </t>
    </r>
    <r>
      <rPr>
        <sz val="26"/>
        <rFont val="Arial"/>
        <family val="2"/>
        <charset val="204"/>
      </rPr>
      <t>(рамочный со стеклом):</t>
    </r>
    <r>
      <rPr>
        <b/>
        <sz val="26"/>
        <rFont val="Arial"/>
        <family val="2"/>
        <charset val="204"/>
      </rPr>
      <t xml:space="preserve"> </t>
    </r>
    <r>
      <rPr>
        <sz val="26"/>
        <rFont val="Arial"/>
        <family val="2"/>
        <charset val="204"/>
      </rPr>
      <t>Сандграун</t>
    </r>
  </si>
  <si>
    <t>Композиция №4</t>
  </si>
  <si>
    <t>ФВ 601 Л Александрия Ф-03</t>
  </si>
  <si>
    <t>ФВ 601 Пр Александрия Ф-03</t>
  </si>
  <si>
    <t>ФВ 601 Л Александрия Ф-03 Р</t>
  </si>
  <si>
    <t>ФВ 601 Пр Александрия Ф-03 Р</t>
  </si>
  <si>
    <t xml:space="preserve">ФВ 601 Александрия Ф-04 </t>
  </si>
  <si>
    <t>ПБ 720 У Александрия</t>
  </si>
  <si>
    <t>ФВ 151 Александрия Ф-04</t>
  </si>
  <si>
    <t>ФВ 201 Александрия Ф-04</t>
  </si>
  <si>
    <t>ФВ 251 Александрия Ф-04</t>
  </si>
  <si>
    <t>ФВ 301 Л Александрия Ф-03</t>
  </si>
  <si>
    <t>ФВ 301 Пр Александрия Ф-03</t>
  </si>
  <si>
    <t>ФВ 301 Александрия Ф-04</t>
  </si>
  <si>
    <t>ФВ 301-2 Л/Пр Александрия Ф-03</t>
  </si>
  <si>
    <t>ФВ 301-2 Александрия Ф-04</t>
  </si>
  <si>
    <t>ФВ 351 Л Александрия Ф-03</t>
  </si>
  <si>
    <t>ФВ 351 Пр Александрия Ф-03</t>
  </si>
  <si>
    <t>ФВ 351 Александрия Ф-04</t>
  </si>
  <si>
    <t>ФВ 351-2 Л/Пр Александрия Ф-03</t>
  </si>
  <si>
    <t>ФВ 351-2 Александрия Ф-04</t>
  </si>
  <si>
    <t>ФВ 401 Л Александрия Ф-03</t>
  </si>
  <si>
    <t>ФВ 401 Пр Александрия Ф-03</t>
  </si>
  <si>
    <t>ФВ 401 Александрия Ф-04</t>
  </si>
  <si>
    <t>ФВ 401-2 Л/Пр Александрия Ф-03</t>
  </si>
  <si>
    <t>ФВ 401-2 Александрия Ф-04</t>
  </si>
  <si>
    <t>ФВ 451 Л Александрия Ф-03</t>
  </si>
  <si>
    <t>ФВ 451 Пр Александрия Ф-03</t>
  </si>
  <si>
    <t>ФВ 451 Александрия Ф-04</t>
  </si>
  <si>
    <t>ФВ 501 Л Александрия Ф-03</t>
  </si>
  <si>
    <t>ФВ 501 Пр Александрия Ф-03</t>
  </si>
  <si>
    <t>ФВ 501 Александрия Ф-04</t>
  </si>
  <si>
    <t>ФВ 601 Александрия Ф-04</t>
  </si>
  <si>
    <t>ФВ 301 Л Александрия Ф-03 Р</t>
  </si>
  <si>
    <t>ФВ 301 Пр Александрия Ф-03 Р</t>
  </si>
  <si>
    <t>ФВ 301-2 Л/Пр Александрия Ф-03 Р</t>
  </si>
  <si>
    <t>ФВ 351 Л Александрия Ф-03 Р</t>
  </si>
  <si>
    <t>ФВ 351 Пр Александрия Ф-03 Р</t>
  </si>
  <si>
    <t>ФВ 351-2 Л/Пр Александрия Ф-03 Р</t>
  </si>
  <si>
    <t>ФВ 401 Л Александрия Ф-03 Р</t>
  </si>
  <si>
    <t>ФВ 401 Пр Александрия Ф-03 Р</t>
  </si>
  <si>
    <t>ФВ 401-2 Л/Пр Александрия Ф-03 Р</t>
  </si>
  <si>
    <t>ФВ 451 Л Александрия Ф-03 Р</t>
  </si>
  <si>
    <t>ФВ 451 Пр Александрия Ф-03 Р</t>
  </si>
  <si>
    <t>ФВ 501 Л Александрия Ф-03 Р</t>
  </si>
  <si>
    <t>ФВ 501 Пр Александрия Ф-03 Р</t>
  </si>
  <si>
    <t>ПБ 921 У Александрия</t>
  </si>
  <si>
    <t>ФВ 150 Александрия Ф-04</t>
  </si>
  <si>
    <t>ФВ 200 Александрия Ф-04</t>
  </si>
  <si>
    <t>ФВ 250 Александрия Ф-04</t>
  </si>
  <si>
    <t>ПБ 721 У Александрия</t>
  </si>
  <si>
    <t>ФГ 301 Александрия Ф-03</t>
  </si>
  <si>
    <t>ФГ 301 Александрия Ф-04</t>
  </si>
  <si>
    <t>ФГ 401 Александрия Ф-03</t>
  </si>
  <si>
    <t>ФГ 401 Александрия Ф-04</t>
  </si>
  <si>
    <t>ФГ 451 Александрия Ф-03</t>
  </si>
  <si>
    <t>ФГ 451 Александрия Ф-04</t>
  </si>
  <si>
    <t>ФГ 501 Александрия Ф-03</t>
  </si>
  <si>
    <t>ФГ 501 Александрия Ф-04</t>
  </si>
  <si>
    <t>ФГ 601 Александрия Ф-03</t>
  </si>
  <si>
    <t>ФГ 601 Александрия Ф-04</t>
  </si>
  <si>
    <t>ФГ 651 Александрия Ф-03</t>
  </si>
  <si>
    <t>ФГ 651 Александрия Ф-04</t>
  </si>
  <si>
    <t>ФГ 801 Александрия Ф-03</t>
  </si>
  <si>
    <t>ФГ 801 Александрия Ф-04</t>
  </si>
  <si>
    <t>ФГ 301 Александрия Ф-03 Р</t>
  </si>
  <si>
    <t>ФГ 401 Александрия Ф-03 Р</t>
  </si>
  <si>
    <t>ФГ 451 Александрия Ф-03 Р</t>
  </si>
  <si>
    <t>ФГ 501 Александрия Ф-03 Р</t>
  </si>
  <si>
    <t>ФГ 601 Александрия Ф-03 Р</t>
  </si>
  <si>
    <t>ФГ 651 Александрия Ф-03 Р</t>
  </si>
  <si>
    <t>ФГ 801 Александрия Ф-03 Р</t>
  </si>
  <si>
    <t>ПБ 460 У Александрия</t>
  </si>
  <si>
    <t>ПБ 461 У Александрия</t>
  </si>
  <si>
    <t>ФГ 300 Александрия Ф-04</t>
  </si>
  <si>
    <t>ФГ 400 Александрия Ф-04</t>
  </si>
  <si>
    <t>ФГ 450 Александрия Ф-04</t>
  </si>
  <si>
    <t>ФГ 500 Александрия Ф-04</t>
  </si>
  <si>
    <t>ФГ 600 Александрия Ф-04</t>
  </si>
  <si>
    <t>ФГ 650 Александрия Ф-04</t>
  </si>
  <si>
    <t>ФГ 800 Александрия Ф-04</t>
  </si>
  <si>
    <t>ПБ 360 У Александрия</t>
  </si>
  <si>
    <t>ПБ 361 У Александрия</t>
  </si>
  <si>
    <t>ПБ 360 Александрия</t>
  </si>
  <si>
    <t>ПБ 361 Александрия</t>
  </si>
  <si>
    <t>ПБ 460 Александрия</t>
  </si>
  <si>
    <t>ПБ 461 Александрия</t>
  </si>
  <si>
    <t>ПБ 720 В Александрия</t>
  </si>
  <si>
    <t>ПБ 720 Н Александрия</t>
  </si>
  <si>
    <t>ПБ 920 Александрия</t>
  </si>
  <si>
    <t>ПБ 2040 Александрия</t>
  </si>
  <si>
    <t>ПБ 2240 В Александрия</t>
  </si>
  <si>
    <t>Цоколь-планка 100 Александрия</t>
  </si>
  <si>
    <t>Цоколь-планка 150 Александрия</t>
  </si>
  <si>
    <t>КР-432</t>
  </si>
  <si>
    <t>Ручка FM 054 032</t>
  </si>
  <si>
    <t>Ручка PN (015) 04.00.096</t>
  </si>
  <si>
    <t>Ручка PN (015) 04.00.128</t>
  </si>
  <si>
    <t>Ручка PN (015) 04.00.384</t>
  </si>
  <si>
    <t>ТОТО КР-434-М</t>
  </si>
  <si>
    <t>ТЭЯ КР-433-М</t>
  </si>
  <si>
    <t>ТЭЯ ЯЩ-4301</t>
  </si>
  <si>
    <t>Уна Лофт ШК-2828</t>
  </si>
  <si>
    <t>Уна Лофт ШК-2831</t>
  </si>
  <si>
    <t>ШЕР КР-330-М-16</t>
  </si>
  <si>
    <t>ШЕР КР-331-16-12</t>
  </si>
  <si>
    <t>ШЕР КР-331-16-14</t>
  </si>
  <si>
    <t>ШЕР КР-331-16-16</t>
  </si>
  <si>
    <t>ШЕР КР-331-16-18</t>
  </si>
  <si>
    <t>ШЕР КРП-331-16-12</t>
  </si>
  <si>
    <t>ШЕР КРП-331-16-14</t>
  </si>
  <si>
    <t>ШЕР КРП-331-16-16</t>
  </si>
  <si>
    <t>ШЕР КРП-331-16-18</t>
  </si>
  <si>
    <t>ШЕР ТБ-2301</t>
  </si>
  <si>
    <t>ШЕР ТБ-2302</t>
  </si>
  <si>
    <t>ШЕР ШК-2301</t>
  </si>
  <si>
    <t>ШЕР ШК-2305</t>
  </si>
  <si>
    <t>ШЕР ШК-2313</t>
  </si>
  <si>
    <t>ШЕР ШК-2314</t>
  </si>
  <si>
    <t>ШЕР ШК-2315</t>
  </si>
  <si>
    <t>ШЕР ШК-2316</t>
  </si>
  <si>
    <t>ШЕР ШК-2317</t>
  </si>
  <si>
    <t>ШЕР ШК-2326</t>
  </si>
  <si>
    <t>ШЕР ШК-2327</t>
  </si>
  <si>
    <t>ШЕР ШК-2328</t>
  </si>
  <si>
    <t>ЮМИ ТБ-3501</t>
  </si>
  <si>
    <t>ЮМИ ТБ-3502</t>
  </si>
  <si>
    <t>ЮМИ ШК-3501</t>
  </si>
  <si>
    <t>ЮМИ ШК-3505</t>
  </si>
  <si>
    <t>ЮМИ ШК-3513</t>
  </si>
  <si>
    <t>ЮМИ ШК-3514</t>
  </si>
  <si>
    <t>ЮМИ ШК-3515</t>
  </si>
  <si>
    <t>ЮМИ ШК-3516</t>
  </si>
  <si>
    <t>ЮМИ ШК-3526</t>
  </si>
  <si>
    <t>ЮМИ ШК-3527</t>
  </si>
  <si>
    <t>ЮМИ ШК-3528</t>
  </si>
  <si>
    <t>Тэя КР-433-М</t>
  </si>
  <si>
    <t>Тэя ЯЩ-4301</t>
  </si>
  <si>
    <t>Тото КР-434-М</t>
  </si>
  <si>
    <t>Уна лофт ШК-2828</t>
  </si>
  <si>
    <t>Уна лофт ШК-2831</t>
  </si>
  <si>
    <t>ПБ 300 Александрия Ф-04</t>
  </si>
  <si>
    <t>ПБ 300 В Александрия Ф-03</t>
  </si>
  <si>
    <t>ПБ 300 В Александрия Ф-04</t>
  </si>
  <si>
    <t>ПБ 300 МДФ Элис Ф-02</t>
  </si>
  <si>
    <t>ПБ 300 В МДФ Элис Ф-02</t>
  </si>
  <si>
    <t>Дуб серый-Milk / Графит / Сантьяго</t>
  </si>
  <si>
    <r>
      <rPr>
        <b/>
        <sz val="32"/>
        <rFont val="Arial"/>
        <family val="2"/>
        <charset val="204"/>
      </rPr>
      <t>Цвет фасадов ЛДСП:</t>
    </r>
    <r>
      <rPr>
        <sz val="32"/>
        <rFont val="Arial"/>
        <family val="2"/>
        <charset val="204"/>
      </rPr>
      <t xml:space="preserve">  Белый, Графит, Кашемир
</t>
    </r>
    <r>
      <rPr>
        <b/>
        <sz val="32"/>
        <rFont val="Arial"/>
        <family val="2"/>
        <charset val="204"/>
      </rPr>
      <t>Цвет фасадов ЛДСП с декором:</t>
    </r>
    <r>
      <rPr>
        <sz val="32"/>
        <rFont val="Arial"/>
        <family val="2"/>
        <charset val="204"/>
      </rPr>
      <t xml:space="preserve"> Белый профиль МДФ Дуб Вотан, Графит профиль МДФ Дуб Вотан, Кашемир профиль МДФ Сандграун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черные матовые</t>
    </r>
    <r>
      <rPr>
        <b/>
        <sz val="32"/>
        <rFont val="Arial"/>
        <family val="2"/>
        <charset val="204"/>
      </rPr>
      <t xml:space="preserve"> (для верхних фасадов комплектуется толкатель push to open)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>Стекло:</t>
    </r>
    <r>
      <rPr>
        <sz val="32"/>
        <rFont val="Arial"/>
        <family val="2"/>
        <charset val="204"/>
      </rPr>
      <t xml:space="preserve"> тонированное T-gray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black, gold
</t>
    </r>
    <r>
      <rPr>
        <b/>
        <sz val="32"/>
        <rFont val="Arial"/>
        <family val="2"/>
        <charset val="204"/>
      </rPr>
      <t>Декор фасада:</t>
    </r>
    <r>
      <rPr>
        <sz val="32"/>
        <rFont val="Arial"/>
        <family val="2"/>
        <charset val="204"/>
      </rPr>
      <t xml:space="preserve"> профиль МДФ Дуб вотан / Сандграун</t>
    </r>
  </si>
  <si>
    <r>
      <rPr>
        <b/>
        <sz val="32"/>
        <rFont val="Arial"/>
        <family val="2"/>
        <charset val="204"/>
      </rPr>
      <t>Цвет фасадов ЛДСП:</t>
    </r>
    <r>
      <rPr>
        <sz val="32"/>
        <rFont val="Arial"/>
        <family val="2"/>
        <charset val="204"/>
      </rPr>
      <t xml:space="preserve"> Белый, Графит, Кашемир
Т</t>
    </r>
    <r>
      <rPr>
        <b/>
        <sz val="32"/>
        <rFont val="Arial"/>
        <family val="2"/>
        <charset val="204"/>
      </rPr>
      <t>олкатель push to open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>Стекло:</t>
    </r>
    <r>
      <rPr>
        <sz val="32"/>
        <rFont val="Arial"/>
        <family val="2"/>
        <charset val="204"/>
      </rPr>
      <t xml:space="preserve"> тонированное T-gray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black, gold</t>
    </r>
  </si>
  <si>
    <r>
      <rPr>
        <b/>
        <sz val="32"/>
        <rFont val="Arial"/>
        <family val="2"/>
        <charset val="204"/>
      </rPr>
      <t>Цвет фасадов ЛДСП:</t>
    </r>
    <r>
      <rPr>
        <sz val="32"/>
        <rFont val="Arial"/>
        <family val="2"/>
        <charset val="204"/>
      </rPr>
      <t xml:space="preserve"> Белый, Графит, Кашемир
</t>
    </r>
    <r>
      <rPr>
        <b/>
        <sz val="32"/>
        <rFont val="Arial"/>
        <family val="2"/>
        <charset val="204"/>
      </rPr>
      <t>Толкатель push to open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>Стекло:</t>
    </r>
    <r>
      <rPr>
        <sz val="32"/>
        <rFont val="Arial"/>
        <family val="2"/>
        <charset val="204"/>
      </rPr>
      <t xml:space="preserve"> тонированное T-gray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black, gold</t>
    </r>
  </si>
  <si>
    <t>для всех нижних шкафов</t>
  </si>
  <si>
    <t>ФП 600 AL gold</t>
  </si>
  <si>
    <t>ФП 400 AL gold</t>
  </si>
  <si>
    <t>ФП 550 AL gold</t>
  </si>
  <si>
    <t>ФП 600 В-Л AL gold</t>
  </si>
  <si>
    <t>ФП 600 В-Пр AL gold</t>
  </si>
  <si>
    <t>ФП 400 В-Л AL gold</t>
  </si>
  <si>
    <t>ФП 400 В-Пр AL gold</t>
  </si>
  <si>
    <t>ФП 550 AL В-Л gold</t>
  </si>
  <si>
    <t>ФП 550 AL В-Пр gold</t>
  </si>
  <si>
    <t>ФВ 600 AL gold</t>
  </si>
  <si>
    <t>ФВ 601 AL gold</t>
  </si>
  <si>
    <t>ФВ 301 AL gold</t>
  </si>
  <si>
    <t>ФВ 301-2 AL gold</t>
  </si>
  <si>
    <t>ФВ 351 AL gold</t>
  </si>
  <si>
    <t>ФВ 351-2 AL gold</t>
  </si>
  <si>
    <t>ФВ 401 AL gold</t>
  </si>
  <si>
    <t>ФВ 401-2 AL gold</t>
  </si>
  <si>
    <t>ФВ 451 AL gold</t>
  </si>
  <si>
    <t>ФВ 501 AL gold</t>
  </si>
  <si>
    <t>ФВ 300 AL gold</t>
  </si>
  <si>
    <t>ФВ 300-2 AL gold</t>
  </si>
  <si>
    <t>ФВ 350 AL gold</t>
  </si>
  <si>
    <t>ФВ 350-2 AL gold</t>
  </si>
  <si>
    <t>ФВ 400 AL gold</t>
  </si>
  <si>
    <t>ФВ 400-2 AL gold</t>
  </si>
  <si>
    <t>ФВ 450 AL gold</t>
  </si>
  <si>
    <t>ФВ 500 AL gold</t>
  </si>
  <si>
    <t>ФГ 301 AL gold</t>
  </si>
  <si>
    <t>ФГ 401 AL gold</t>
  </si>
  <si>
    <t>ФГ 451 AL gold</t>
  </si>
  <si>
    <t>ФГ 501 AL gold</t>
  </si>
  <si>
    <t>ФГ 601 AL gold</t>
  </si>
  <si>
    <t>ФГ 651 AL gold</t>
  </si>
  <si>
    <t>ФГ 801 AL gold</t>
  </si>
  <si>
    <t>ФГ 300 AL gold</t>
  </si>
  <si>
    <t>ФГ 400 AL gold</t>
  </si>
  <si>
    <t>ФГ 450 AL gold</t>
  </si>
  <si>
    <t>ФГ 500 AL gold</t>
  </si>
  <si>
    <t>ФГ 600 AL gold</t>
  </si>
  <si>
    <t>ФГ 650 AL gold</t>
  </si>
  <si>
    <t>ФГ 800 AL gold</t>
  </si>
  <si>
    <t>Цена,
рублей
(Белый, Кашемир)</t>
  </si>
  <si>
    <t>Цена со скидкой,  рублей
(Белый, Кашемир)</t>
  </si>
  <si>
    <t>ФП 550 AL black Мору</t>
  </si>
  <si>
    <t>ФП 550 AL В-Л black Мору</t>
  </si>
  <si>
    <t>ФП 550 AL В-Пр black Мору</t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</si>
  <si>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 xml:space="preserve">металлик антрацит глянец
Грув атласный, Тренди эвкалипт
</t>
    </r>
    <r>
      <rPr>
        <b/>
        <sz val="32"/>
        <rFont val="Arial"/>
        <family val="2"/>
        <charset val="204"/>
      </rPr>
      <t>Опоры:</t>
    </r>
    <r>
      <rPr>
        <sz val="32"/>
        <rFont val="Arial"/>
        <family val="2"/>
        <charset val="204"/>
      </rPr>
      <t xml:space="preserve"> сатин светлый + кухонные черные 100 мм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черные матовые, золото матовое. (</t>
    </r>
    <r>
      <rPr>
        <b/>
        <sz val="32"/>
        <rFont val="Arial"/>
        <family val="2"/>
        <charset val="204"/>
      </rPr>
      <t>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 
</t>
    </r>
    <r>
      <rPr>
        <b/>
        <sz val="32"/>
        <rFont val="Arial"/>
        <family val="2"/>
        <charset val="204"/>
      </rPr>
      <t>(для верхних фасадов комплектуется толкатель push to open)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>Стекло:</t>
    </r>
    <r>
      <rPr>
        <sz val="32"/>
        <rFont val="Arial"/>
        <family val="2"/>
        <charset val="204"/>
      </rPr>
      <t xml:space="preserve"> тонированное T-gray, узорчатое Мору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black, gold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</si>
  <si>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 xml:space="preserve">металлик антрацит глянец
Грув атласный, Тренди эвкалипт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черные матовые, золото матовое. (</t>
    </r>
    <r>
      <rPr>
        <b/>
        <sz val="32"/>
        <rFont val="Arial"/>
        <family val="2"/>
        <charset val="204"/>
      </rPr>
      <t>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</si>
  <si>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 xml:space="preserve">металлик антрацит глянец
Грув атласный, Тренди эвкалипт
</t>
    </r>
    <r>
      <rPr>
        <b/>
        <sz val="32"/>
        <rFont val="Arial"/>
        <family val="2"/>
        <charset val="204"/>
      </rPr>
      <t xml:space="preserve">Ручки: </t>
    </r>
    <r>
      <rPr>
        <sz val="32"/>
        <rFont val="Arial"/>
        <family val="2"/>
        <charset val="204"/>
      </rPr>
      <t>черные матовые, золото матовое. (</t>
    </r>
    <r>
      <rPr>
        <b/>
        <sz val="32"/>
        <rFont val="Arial"/>
        <family val="2"/>
        <charset val="204"/>
      </rPr>
      <t>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</si>
  <si>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 xml:space="preserve">металлик антрацит глянец
Грув атласный, Тренди эвкалипт
</t>
    </r>
    <r>
      <rPr>
        <b/>
        <sz val="32"/>
        <rFont val="Arial"/>
        <family val="2"/>
        <charset val="204"/>
      </rPr>
      <t>Толкатель push to open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>Стекло:</t>
    </r>
    <r>
      <rPr>
        <sz val="32"/>
        <rFont val="Arial"/>
        <family val="2"/>
        <charset val="204"/>
      </rPr>
      <t xml:space="preserve"> тонированное T-gray, узорчатое Мору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black, gold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</si>
  <si>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Белый матовый, Черный матовый, Темно-серый матовый, Серый шторм матовый, Вижен матовый, Мята матовый, Светло-серый матовый, Новый серый матовый, Белый глянец, Вижен глянец.
</t>
    </r>
    <r>
      <rPr>
        <b/>
        <sz val="32"/>
        <rFont val="Arial"/>
        <family val="2"/>
        <charset val="204"/>
      </rPr>
      <t xml:space="preserve">Галактика </t>
    </r>
    <r>
      <rPr>
        <sz val="32"/>
        <rFont val="Arial"/>
        <family val="2"/>
        <charset val="204"/>
      </rPr>
      <t xml:space="preserve">металлик антрацит глянец
Грув атласный, Тренди эвкалипт
</t>
    </r>
    <r>
      <rPr>
        <b/>
        <sz val="32"/>
        <rFont val="Arial"/>
        <family val="2"/>
        <charset val="204"/>
      </rPr>
      <t>Толкатель push to open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 xml:space="preserve">Стекло: </t>
    </r>
    <r>
      <rPr>
        <sz val="32"/>
        <rFont val="Arial"/>
        <family val="2"/>
        <charset val="204"/>
      </rPr>
      <t xml:space="preserve">тонированное T-gray, узорчатое Мору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black, gold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</si>
  <si>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Milk, Эвкалипт, Мрамор белый софт, Дуб мавелла голд, Лайт грей, Шарли синий, Стронг розовый дым.
</t>
    </r>
    <r>
      <rPr>
        <b/>
        <sz val="32"/>
        <rFont val="Arial"/>
        <family val="2"/>
        <charset val="204"/>
      </rPr>
      <t>Толкатель push to open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>Стекло:</t>
    </r>
    <r>
      <rPr>
        <sz val="32"/>
        <rFont val="Arial"/>
        <family val="2"/>
        <charset val="204"/>
      </rPr>
      <t xml:space="preserve"> тонированное T-gray, узорчатое Мору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black, gold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</si>
  <si>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Milk, Эвкалипт, Мрамор белый софт, Дуб мавелла голд, Лайт грей, Шарли синий, Стронг розовый дым.
</t>
    </r>
    <r>
      <rPr>
        <b/>
        <sz val="32"/>
        <rFont val="Arial"/>
        <family val="2"/>
        <charset val="204"/>
      </rPr>
      <t>Толкатель push to open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 xml:space="preserve">Стекло: </t>
    </r>
    <r>
      <rPr>
        <sz val="32"/>
        <rFont val="Arial"/>
        <family val="2"/>
        <charset val="204"/>
      </rPr>
      <t xml:space="preserve">тонированное T-gray, узорчатое Мору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black, gold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</si>
  <si>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Milk, Эвкалипт, Дуб мавелла голд, Лайт грей, Шарли синий, Стронг розовый дым.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хром матовые. (</t>
    </r>
    <r>
      <rPr>
        <b/>
        <sz val="32"/>
        <rFont val="Arial"/>
        <family val="2"/>
        <charset val="204"/>
      </rPr>
      <t>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 
</t>
    </r>
    <r>
      <rPr>
        <b/>
        <sz val="32"/>
        <rFont val="Arial"/>
        <family val="2"/>
        <charset val="204"/>
      </rPr>
      <t>(для верхних фасадов комплектуется толкатель push to open)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>Стекло:</t>
    </r>
    <r>
      <rPr>
        <sz val="32"/>
        <rFont val="Arial"/>
        <family val="2"/>
        <charset val="204"/>
      </rPr>
      <t xml:space="preserve"> тонированное T-gray, узорчатое Мору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black, gold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</si>
  <si>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Milk, Эвкалипт, Дуб мавелла голд, Лайт грей, Шарли синий, Стронг розовый дым.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хром матовые. (</t>
    </r>
    <r>
      <rPr>
        <b/>
        <sz val="32"/>
        <rFont val="Arial"/>
        <family val="2"/>
        <charset val="204"/>
      </rPr>
      <t>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</t>
    </r>
  </si>
  <si>
    <r>
      <rPr>
        <b/>
        <sz val="32"/>
        <rFont val="Arial"/>
        <family val="2"/>
        <charset val="204"/>
      </rPr>
      <t xml:space="preserve">Цвет фасадов: </t>
    </r>
    <r>
      <rPr>
        <sz val="32"/>
        <rFont val="Arial"/>
        <family val="2"/>
        <charset val="204"/>
      </rPr>
      <t xml:space="preserve">Milk, Эвкалипт, Дуб мавелла голд, Лайт грей, Шарли синий, Стронг розовый дым.
</t>
    </r>
    <r>
      <rPr>
        <b/>
        <sz val="32"/>
        <rFont val="Arial"/>
        <family val="2"/>
        <charset val="204"/>
      </rPr>
      <t xml:space="preserve">Ручки: </t>
    </r>
    <r>
      <rPr>
        <sz val="32"/>
        <rFont val="Arial"/>
        <family val="2"/>
        <charset val="204"/>
      </rPr>
      <t>хром матовые. (</t>
    </r>
    <r>
      <rPr>
        <b/>
        <sz val="32"/>
        <rFont val="Arial"/>
        <family val="2"/>
        <charset val="204"/>
      </rPr>
      <t>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</si>
  <si>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Milk, Эвкалипт, Дуб мавелла голд, Лайт грей, Шарли синий, Стронг розовый дым.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хром матовые. (</t>
    </r>
    <r>
      <rPr>
        <b/>
        <sz val="32"/>
        <rFont val="Arial"/>
        <family val="2"/>
        <charset val="204"/>
      </rPr>
      <t>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 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</si>
  <si>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Milk, Эвкалипт, Дуб мавелла голд, Лайт грей, Шарли синий, Стронг розовый дым.
</t>
    </r>
    <r>
      <rPr>
        <b/>
        <sz val="32"/>
        <rFont val="Arial"/>
        <family val="2"/>
        <charset val="204"/>
      </rPr>
      <t xml:space="preserve">Ручки: </t>
    </r>
    <r>
      <rPr>
        <sz val="32"/>
        <rFont val="Arial"/>
        <family val="2"/>
        <charset val="204"/>
      </rPr>
      <t>хром матовые. (</t>
    </r>
    <r>
      <rPr>
        <b/>
        <sz val="32"/>
        <rFont val="Arial"/>
        <family val="2"/>
        <charset val="204"/>
      </rPr>
      <t>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 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</si>
  <si>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Терракотовый софт, Бланш софт, Шпон дуб кантри медовый, Дуб Кантерберри, Беж нубук абсолют, Дуб Галифакс мореный.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черные матовые, золото матовое. </t>
    </r>
    <r>
      <rPr>
        <b/>
        <sz val="32"/>
        <rFont val="Arial"/>
        <family val="2"/>
        <charset val="204"/>
      </rPr>
      <t>(Внимание!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 
</t>
    </r>
    <r>
      <rPr>
        <b/>
        <sz val="32"/>
        <rFont val="Arial"/>
        <family val="2"/>
        <charset val="204"/>
      </rPr>
      <t>(для верхних фасадов комплектуется толкатель push to open)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>Стекло:</t>
    </r>
    <r>
      <rPr>
        <sz val="32"/>
        <rFont val="Arial"/>
        <family val="2"/>
        <charset val="204"/>
      </rPr>
      <t xml:space="preserve"> тонированное T-gray, узорчатое мору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black, gold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</si>
  <si>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Терракотовый софт, Бланш софт, Шпон дуб кантри медовый, Дуб Кантерберри, Беж нубук абсолют, Дуб Галифакс мореный.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черные матовые, золото матовое. </t>
    </r>
    <r>
      <rPr>
        <b/>
        <sz val="32"/>
        <rFont val="Arial"/>
        <family val="2"/>
        <charset val="204"/>
      </rPr>
      <t>(Внимание!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</si>
  <si>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Терракотовый софт, Бланш софт, Шпон дуб кантри медовый, Дуб Кантерберри, Беж нубук абсолют, Дуб Галифакс мореный.
</t>
    </r>
    <r>
      <rPr>
        <b/>
        <sz val="32"/>
        <rFont val="Arial"/>
        <family val="2"/>
        <charset val="204"/>
      </rPr>
      <t>Ручки:</t>
    </r>
    <r>
      <rPr>
        <sz val="32"/>
        <rFont val="Arial"/>
        <family val="2"/>
        <charset val="204"/>
      </rPr>
      <t xml:space="preserve"> черные матовые, золото матовое. </t>
    </r>
    <r>
      <rPr>
        <b/>
        <sz val="32"/>
        <rFont val="Arial"/>
        <family val="2"/>
        <charset val="204"/>
      </rPr>
      <t>(Внимание!</t>
    </r>
    <r>
      <rPr>
        <sz val="32"/>
        <rFont val="Arial"/>
        <family val="2"/>
        <charset val="204"/>
      </rPr>
      <t xml:space="preserve"> ручки в комплект не входят, заказываются дополнительно) </t>
    </r>
  </si>
  <si>
    <r>
      <rPr>
        <b/>
        <sz val="32"/>
        <rFont val="Arial"/>
        <family val="2"/>
        <charset val="204"/>
      </rPr>
      <t>Цвет фасадов:</t>
    </r>
    <r>
      <rPr>
        <sz val="32"/>
        <rFont val="Arial"/>
        <family val="2"/>
        <charset val="204"/>
      </rPr>
      <t xml:space="preserve"> Терракотовый софт, Бланш софт, Шпон дуб кантри медовый, Дуб Кантерберри, Беж нубук абсолют, Дуб Галифакс мореный.
</t>
    </r>
    <r>
      <rPr>
        <b/>
        <sz val="32"/>
        <rFont val="Arial"/>
        <family val="2"/>
        <charset val="204"/>
      </rPr>
      <t>толкатель push to open</t>
    </r>
    <r>
      <rPr>
        <sz val="32"/>
        <rFont val="Arial"/>
        <family val="2"/>
        <charset val="204"/>
      </rPr>
      <t xml:space="preserve">
</t>
    </r>
    <r>
      <rPr>
        <b/>
        <sz val="32"/>
        <rFont val="Arial"/>
        <family val="2"/>
        <charset val="204"/>
      </rPr>
      <t>Стекло:</t>
    </r>
    <r>
      <rPr>
        <sz val="32"/>
        <rFont val="Arial"/>
        <family val="2"/>
        <charset val="204"/>
      </rPr>
      <t xml:space="preserve"> тонированное T-gray, узорчатое мору
</t>
    </r>
    <r>
      <rPr>
        <b/>
        <sz val="32"/>
        <rFont val="Arial"/>
        <family val="2"/>
        <charset val="204"/>
      </rPr>
      <t>Профиль алюминиевый:</t>
    </r>
    <r>
      <rPr>
        <sz val="32"/>
        <rFont val="Arial"/>
        <family val="2"/>
        <charset val="204"/>
      </rPr>
      <t xml:space="preserve"> black, gold</t>
    </r>
  </si>
  <si>
    <t>Декабрь 2025</t>
  </si>
  <si>
    <t>Цена, рублей
(Белый, Кашемир)</t>
  </si>
  <si>
    <t>Цена со скидкой, рублей
(Белый, Кашемир)</t>
  </si>
  <si>
    <t>"АВАЛОН-ГРУПП"
г.Рязань Ряжское шоссе д.20, 2 этаж над 7-12 ворот
Телефон : +7(920) 968-51-08
www.mydecor-room.ru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</si>
</sst>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"/>
  </numFmts>
  <fonts count="90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28"/>
      <name val="Arial"/>
      <family val="2"/>
      <charset val="204"/>
    </font>
    <font>
      <b/>
      <i/>
      <u/>
      <sz val="28"/>
      <name val="Arial"/>
      <family val="2"/>
      <charset val="204"/>
    </font>
    <font>
      <b/>
      <i/>
      <sz val="36"/>
      <color rgb="FFC00000"/>
      <name val="Arial"/>
      <family val="2"/>
      <charset val="204"/>
    </font>
    <font>
      <b/>
      <sz val="48"/>
      <color indexed="12"/>
      <name val="Arial"/>
      <family val="2"/>
      <charset val="204"/>
    </font>
    <font>
      <b/>
      <sz val="24"/>
      <color theme="1"/>
      <name val="Arial"/>
      <family val="2"/>
      <charset val="204"/>
    </font>
    <font>
      <b/>
      <i/>
      <sz val="48"/>
      <name val="Arial Cyr"/>
      <family val="2"/>
      <charset val="204"/>
    </font>
    <font>
      <sz val="22"/>
      <name val="Arial"/>
      <family val="2"/>
      <charset val="204"/>
    </font>
    <font>
      <sz val="16"/>
      <name val="Arial"/>
      <family val="2"/>
      <charset val="204"/>
    </font>
    <font>
      <sz val="18"/>
      <name val="Arial"/>
      <family val="2"/>
      <charset val="204"/>
    </font>
    <font>
      <b/>
      <i/>
      <sz val="26"/>
      <name val="Arial Unicode MS"/>
      <family val="2"/>
      <charset val="204"/>
    </font>
    <font>
      <b/>
      <i/>
      <sz val="22"/>
      <name val="Arial Unicode MS"/>
      <family val="2"/>
      <charset val="204"/>
    </font>
    <font>
      <sz val="26"/>
      <name val="Arial"/>
      <family val="2"/>
      <charset val="204"/>
    </font>
    <font>
      <b/>
      <i/>
      <sz val="28"/>
      <name val="Arial Unicode MS"/>
      <family val="2"/>
      <charset val="204"/>
    </font>
    <font>
      <b/>
      <sz val="24"/>
      <name val="Arial"/>
      <family val="2"/>
      <charset val="204"/>
    </font>
    <font>
      <sz val="24"/>
      <name val="Arial"/>
      <family val="2"/>
      <charset val="204"/>
    </font>
    <font>
      <b/>
      <i/>
      <u/>
      <sz val="24"/>
      <name val="Arial Unicode MS"/>
      <family val="2"/>
      <charset val="204"/>
    </font>
    <font>
      <b/>
      <sz val="26"/>
      <name val="Arial"/>
      <family val="2"/>
      <charset val="204"/>
    </font>
    <font>
      <b/>
      <i/>
      <sz val="18"/>
      <name val="Arial Unicode MS"/>
      <family val="2"/>
      <charset val="204"/>
    </font>
    <font>
      <sz val="2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6"/>
      <color theme="10"/>
      <name val="Calibri"/>
      <family val="2"/>
      <charset val="204"/>
    </font>
    <font>
      <b/>
      <sz val="16"/>
      <name val="Arial"/>
      <family val="2"/>
      <charset val="204"/>
    </font>
    <font>
      <b/>
      <i/>
      <sz val="16"/>
      <name val="Arial Unicode MS"/>
      <family val="2"/>
      <charset val="204"/>
    </font>
    <font>
      <b/>
      <i/>
      <sz val="36"/>
      <name val="Arial Unicode MS"/>
      <family val="2"/>
      <charset val="204"/>
    </font>
    <font>
      <sz val="10"/>
      <name val="Arial"/>
      <family val="2"/>
      <charset val="204"/>
    </font>
    <font>
      <sz val="26"/>
      <name val="Arial Unicode MS"/>
      <family val="2"/>
      <charset val="204"/>
    </font>
    <font>
      <b/>
      <sz val="28"/>
      <color rgb="FF006600"/>
      <name val="Calibri"/>
      <family val="2"/>
      <charset val="204"/>
    </font>
    <font>
      <sz val="36"/>
      <color rgb="FF0066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b/>
      <sz val="24"/>
      <color indexed="12"/>
      <name val="Arial"/>
      <family val="2"/>
      <charset val="204"/>
    </font>
    <font>
      <sz val="48"/>
      <name val="Arial"/>
      <family val="2"/>
      <charset val="204"/>
    </font>
    <font>
      <b/>
      <i/>
      <u/>
      <sz val="26"/>
      <name val="Arial"/>
      <family val="2"/>
      <charset val="204"/>
    </font>
    <font>
      <b/>
      <sz val="14"/>
      <name val="Calibri"/>
      <family val="2"/>
      <charset val="204"/>
    </font>
    <font>
      <b/>
      <sz val="16"/>
      <color rgb="FF006600"/>
      <name val="Arial"/>
      <family val="2"/>
      <charset val="204"/>
    </font>
    <font>
      <b/>
      <sz val="22"/>
      <color rgb="FF006600"/>
      <name val="Calibri"/>
      <family val="2"/>
      <charset val="204"/>
    </font>
    <font>
      <sz val="36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sz val="16"/>
      <color theme="10"/>
      <name val="Calibri"/>
      <family val="2"/>
      <charset val="204"/>
    </font>
    <font>
      <u/>
      <sz val="16"/>
      <color rgb="FF006F00"/>
      <name val="Arial"/>
      <family val="2"/>
      <charset val="204"/>
    </font>
    <font>
      <u/>
      <sz val="16"/>
      <color rgb="FF006600"/>
      <name val="Arial"/>
      <family val="2"/>
      <charset val="204"/>
    </font>
    <font>
      <b/>
      <sz val="36"/>
      <name val="Arial"/>
      <family val="2"/>
      <charset val="204"/>
    </font>
    <font>
      <u/>
      <sz val="16"/>
      <color rgb="FF007800"/>
      <name val="Arial"/>
      <family val="2"/>
      <charset val="204"/>
    </font>
    <font>
      <b/>
      <sz val="10"/>
      <name val="Arial"/>
      <family val="2"/>
      <charset val="204"/>
    </font>
    <font>
      <b/>
      <i/>
      <sz val="26"/>
      <color rgb="FFC00000"/>
      <name val="Arial"/>
      <family val="2"/>
      <charset val="204"/>
    </font>
    <font>
      <sz val="20"/>
      <name val="Arial Unicode MS"/>
      <family val="2"/>
      <charset val="204"/>
    </font>
    <font>
      <b/>
      <i/>
      <sz val="36"/>
      <name val="Arial"/>
      <family val="2"/>
      <charset val="204"/>
    </font>
    <font>
      <u/>
      <sz val="16"/>
      <color rgb="FFFF0000"/>
      <name val="Arial"/>
      <family val="2"/>
      <charset val="204"/>
    </font>
    <font>
      <b/>
      <sz val="18"/>
      <name val="Calibri"/>
      <family val="2"/>
      <charset val="204"/>
      <scheme val="minor"/>
    </font>
    <font>
      <u/>
      <sz val="22"/>
      <color theme="10"/>
      <name val="Calibri"/>
      <family val="2"/>
      <charset val="204"/>
    </font>
    <font>
      <b/>
      <u/>
      <sz val="36"/>
      <name val="Arial"/>
      <family val="2"/>
      <charset val="204"/>
    </font>
    <font>
      <b/>
      <sz val="28"/>
      <name val="Arial"/>
      <family val="2"/>
      <charset val="204"/>
    </font>
    <font>
      <sz val="14"/>
      <name val="Arial"/>
      <family val="2"/>
      <charset val="204"/>
    </font>
    <font>
      <b/>
      <sz val="26"/>
      <name val="Arial Unicode MS"/>
      <family val="2"/>
      <charset val="204"/>
    </font>
    <font>
      <b/>
      <sz val="24"/>
      <name val="Arial Unicode MS"/>
      <family val="2"/>
      <charset val="204"/>
    </font>
    <font>
      <sz val="8"/>
      <name val="Arial"/>
      <family val="2"/>
      <charset val="204"/>
    </font>
    <font>
      <sz val="32"/>
      <name val="Arial"/>
      <family val="2"/>
      <charset val="204"/>
    </font>
    <font>
      <b/>
      <sz val="32"/>
      <name val="Arial"/>
      <family val="2"/>
      <charset val="204"/>
    </font>
    <font>
      <sz val="28"/>
      <color theme="1"/>
      <name val="Arial"/>
      <family val="2"/>
      <charset val="204"/>
    </font>
    <font>
      <sz val="36"/>
      <name val="Calibri"/>
      <family val="2"/>
      <charset val="204"/>
      <scheme val="minor"/>
    </font>
    <font>
      <b/>
      <sz val="48"/>
      <name val="Arial"/>
      <family val="2"/>
      <charset val="204"/>
    </font>
    <font>
      <sz val="28"/>
      <name val="Calibri"/>
      <family val="2"/>
      <charset val="204"/>
      <scheme val="minor"/>
    </font>
    <font>
      <b/>
      <i/>
      <sz val="36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sz val="30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b/>
      <i/>
      <sz val="30"/>
      <name val="Calibri"/>
      <family val="2"/>
      <charset val="204"/>
      <scheme val="minor"/>
    </font>
    <font>
      <b/>
      <u/>
      <sz val="26"/>
      <name val="Arial"/>
      <family val="2"/>
      <charset val="204"/>
    </font>
    <font>
      <b/>
      <sz val="20"/>
      <name val="Arial"/>
      <family val="2"/>
      <charset val="204"/>
    </font>
    <font>
      <b/>
      <u/>
      <sz val="20"/>
      <name val="Arial"/>
      <family val="2"/>
      <charset val="204"/>
    </font>
    <font>
      <b/>
      <u/>
      <sz val="22"/>
      <name val="Arial"/>
      <family val="2"/>
      <charset val="204"/>
    </font>
    <font>
      <b/>
      <sz val="22"/>
      <name val="Arial"/>
      <family val="2"/>
      <charset val="204"/>
    </font>
    <font>
      <b/>
      <sz val="25"/>
      <name val="Arial"/>
      <family val="2"/>
      <charset val="204"/>
    </font>
    <font>
      <sz val="25"/>
      <name val="Arial"/>
      <family val="2"/>
      <charset val="204"/>
    </font>
    <font>
      <sz val="16"/>
      <name val="Arial Unicode MS"/>
      <family val="2"/>
      <charset val="204"/>
    </font>
    <font>
      <b/>
      <sz val="18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1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1771">
    <xf numFmtId="0" fontId="0" fillId="0" borderId="0" xfId="0"/>
    <xf numFmtId="0" fontId="0" fillId="0" borderId="0" xfId="0" applyFill="1" applyBorder="1"/>
    <xf numFmtId="1" fontId="19" fillId="0" borderId="10" xfId="0" applyNumberFormat="1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" fontId="1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center" vertical="center" wrapText="1"/>
    </xf>
    <xf numFmtId="1" fontId="16" fillId="0" borderId="16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23" fillId="4" borderId="18" xfId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Border="1"/>
    <xf numFmtId="0" fontId="7" fillId="3" borderId="0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/>
    <xf numFmtId="0" fontId="15" fillId="0" borderId="3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11" xfId="0" applyFont="1" applyFill="1" applyBorder="1"/>
    <xf numFmtId="0" fontId="20" fillId="0" borderId="0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center" vertical="center" wrapText="1"/>
    </xf>
    <xf numFmtId="3" fontId="16" fillId="0" borderId="16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/>
    <xf numFmtId="0" fontId="13" fillId="0" borderId="1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center" wrapText="1"/>
    </xf>
    <xf numFmtId="0" fontId="0" fillId="0" borderId="10" xfId="0" applyFill="1" applyBorder="1"/>
    <xf numFmtId="1" fontId="16" fillId="0" borderId="5" xfId="4" applyNumberFormat="1" applyFont="1" applyFill="1" applyBorder="1" applyAlignment="1">
      <alignment horizontal="center" vertical="center" wrapText="1"/>
    </xf>
    <xf numFmtId="1" fontId="19" fillId="0" borderId="10" xfId="4" applyNumberFormat="1" applyFont="1" applyFill="1" applyBorder="1" applyAlignment="1">
      <alignment vertical="center" wrapText="1"/>
    </xf>
    <xf numFmtId="1" fontId="16" fillId="0" borderId="0" xfId="4" applyNumberFormat="1" applyFont="1" applyFill="1" applyBorder="1" applyAlignment="1">
      <alignment horizontal="center" vertical="center" wrapText="1"/>
    </xf>
    <xf numFmtId="0" fontId="6" fillId="0" borderId="11" xfId="4" applyFont="1" applyFill="1" applyBorder="1"/>
    <xf numFmtId="0" fontId="5" fillId="0" borderId="0" xfId="4" applyFont="1" applyFill="1" applyBorder="1" applyAlignment="1">
      <alignment horizontal="center" vertical="center"/>
    </xf>
    <xf numFmtId="0" fontId="14" fillId="0" borderId="11" xfId="4" applyFont="1" applyFill="1" applyBorder="1" applyAlignment="1">
      <alignment horizontal="center" vertical="center" wrapText="1"/>
    </xf>
    <xf numFmtId="1" fontId="19" fillId="0" borderId="0" xfId="4" applyNumberFormat="1" applyFont="1" applyFill="1" applyBorder="1" applyAlignment="1">
      <alignment vertical="center" wrapText="1"/>
    </xf>
    <xf numFmtId="1" fontId="14" fillId="0" borderId="0" xfId="4" applyNumberFormat="1" applyFont="1" applyFill="1" applyBorder="1" applyAlignment="1">
      <alignment horizontal="center" vertical="center" wrapText="1"/>
    </xf>
    <xf numFmtId="1" fontId="16" fillId="0" borderId="16" xfId="4" applyNumberFormat="1" applyFont="1" applyFill="1" applyBorder="1" applyAlignment="1">
      <alignment horizontal="center" vertical="center" wrapText="1"/>
    </xf>
    <xf numFmtId="0" fontId="13" fillId="0" borderId="10" xfId="4" applyFont="1" applyFill="1" applyBorder="1" applyAlignment="1">
      <alignment horizontal="center" vertical="center" wrapText="1"/>
    </xf>
    <xf numFmtId="0" fontId="29" fillId="0" borderId="0" xfId="4" applyFont="1" applyFill="1" applyBorder="1" applyAlignment="1">
      <alignment horizontal="center" vertical="center" wrapText="1"/>
    </xf>
    <xf numFmtId="3" fontId="16" fillId="0" borderId="0" xfId="4" applyNumberFormat="1" applyFont="1" applyFill="1" applyBorder="1" applyAlignment="1">
      <alignment horizontal="center" vertical="center" wrapText="1"/>
    </xf>
    <xf numFmtId="0" fontId="13" fillId="0" borderId="15" xfId="4" applyFont="1" applyFill="1" applyBorder="1" applyAlignment="1">
      <alignment horizontal="center" vertical="center" wrapText="1"/>
    </xf>
    <xf numFmtId="0" fontId="29" fillId="0" borderId="16" xfId="4" applyFont="1" applyFill="1" applyBorder="1" applyAlignment="1">
      <alignment horizontal="center" vertical="center" wrapText="1"/>
    </xf>
    <xf numFmtId="3" fontId="16" fillId="0" borderId="16" xfId="4" applyNumberFormat="1" applyFont="1" applyFill="1" applyBorder="1" applyAlignment="1">
      <alignment horizontal="center" vertical="center" wrapText="1"/>
    </xf>
    <xf numFmtId="0" fontId="6" fillId="0" borderId="17" xfId="4" applyFont="1" applyFill="1" applyBorder="1"/>
    <xf numFmtId="0" fontId="31" fillId="3" borderId="0" xfId="4" applyFill="1" applyBorder="1"/>
    <xf numFmtId="0" fontId="7" fillId="3" borderId="0" xfId="4" applyFont="1" applyFill="1" applyBorder="1" applyAlignment="1">
      <alignment vertical="center" wrapText="1"/>
    </xf>
    <xf numFmtId="0" fontId="6" fillId="3" borderId="0" xfId="4" applyFont="1" applyFill="1" applyAlignment="1">
      <alignment wrapText="1"/>
    </xf>
    <xf numFmtId="0" fontId="31" fillId="3" borderId="0" xfId="4" applyFill="1"/>
    <xf numFmtId="0" fontId="4" fillId="3" borderId="0" xfId="4" applyFont="1" applyFill="1" applyAlignment="1">
      <alignment horizontal="center" vertical="center"/>
    </xf>
    <xf numFmtId="0" fontId="5" fillId="3" borderId="0" xfId="4" applyFont="1" applyFill="1" applyAlignment="1">
      <alignment horizontal="center" vertical="center"/>
    </xf>
    <xf numFmtId="0" fontId="6" fillId="3" borderId="0" xfId="4" applyFont="1" applyFill="1"/>
    <xf numFmtId="0" fontId="15" fillId="0" borderId="1" xfId="0" applyFont="1" applyFill="1" applyBorder="1" applyAlignment="1">
      <alignment horizontal="center" vertical="center" wrapText="1"/>
    </xf>
    <xf numFmtId="3" fontId="15" fillId="0" borderId="35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wrapText="1"/>
    </xf>
    <xf numFmtId="0" fontId="21" fillId="0" borderId="16" xfId="0" applyFont="1" applyFill="1" applyBorder="1" applyAlignment="1">
      <alignment horizontal="center" vertical="center" wrapText="1"/>
    </xf>
    <xf numFmtId="0" fontId="33" fillId="3" borderId="0" xfId="2" applyFont="1" applyFill="1" applyAlignment="1" applyProtection="1">
      <alignment horizontal="left" vertical="center" wrapText="1"/>
    </xf>
    <xf numFmtId="0" fontId="13" fillId="0" borderId="10" xfId="4" applyFont="1" applyFill="1" applyBorder="1" applyAlignment="1">
      <alignment horizontal="left" vertical="center" wrapText="1"/>
    </xf>
    <xf numFmtId="0" fontId="29" fillId="0" borderId="0" xfId="4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27" fillId="2" borderId="30" xfId="2" applyFont="1" applyFill="1" applyBorder="1" applyAlignment="1" applyProtection="1">
      <alignment horizontal="center" vertical="center"/>
    </xf>
    <xf numFmtId="0" fontId="27" fillId="2" borderId="31" xfId="2" applyFont="1" applyFill="1" applyBorder="1" applyAlignment="1" applyProtection="1">
      <alignment horizontal="center" vertical="center"/>
    </xf>
    <xf numFmtId="0" fontId="0" fillId="5" borderId="0" xfId="0" applyFill="1"/>
    <xf numFmtId="3" fontId="16" fillId="0" borderId="0" xfId="4" applyNumberFormat="1" applyFont="1" applyFill="1" applyBorder="1" applyAlignment="1">
      <alignment vertical="center" wrapText="1"/>
    </xf>
    <xf numFmtId="0" fontId="36" fillId="3" borderId="0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vertical="center" wrapText="1"/>
    </xf>
    <xf numFmtId="0" fontId="18" fillId="3" borderId="0" xfId="4" applyFont="1" applyFill="1"/>
    <xf numFmtId="0" fontId="18" fillId="0" borderId="0" xfId="4" applyFont="1" applyFill="1" applyAlignment="1">
      <alignment wrapText="1"/>
    </xf>
    <xf numFmtId="0" fontId="36" fillId="3" borderId="0" xfId="0" applyFont="1" applyFill="1" applyBorder="1" applyAlignment="1">
      <alignment vertical="center" wrapText="1"/>
    </xf>
    <xf numFmtId="0" fontId="18" fillId="0" borderId="0" xfId="0" applyFont="1" applyFill="1"/>
    <xf numFmtId="0" fontId="8" fillId="0" borderId="0" xfId="0" applyFont="1" applyFill="1" applyBorder="1" applyAlignment="1">
      <alignment vertical="center" wrapText="1"/>
    </xf>
    <xf numFmtId="0" fontId="18" fillId="3" borderId="0" xfId="0" applyFont="1" applyFill="1"/>
    <xf numFmtId="0" fontId="37" fillId="3" borderId="0" xfId="4" applyFont="1" applyFill="1"/>
    <xf numFmtId="0" fontId="37" fillId="3" borderId="0" xfId="0" applyFont="1" applyFill="1"/>
    <xf numFmtId="0" fontId="0" fillId="3" borderId="0" xfId="0" applyFill="1" applyProtection="1">
      <protection locked="0"/>
    </xf>
    <xf numFmtId="0" fontId="2" fillId="7" borderId="22" xfId="1" applyFill="1" applyBorder="1" applyAlignment="1">
      <alignment vertical="center"/>
    </xf>
    <xf numFmtId="0" fontId="2" fillId="7" borderId="23" xfId="1" applyFill="1" applyBorder="1" applyAlignment="1">
      <alignment vertical="center"/>
    </xf>
    <xf numFmtId="0" fontId="2" fillId="7" borderId="24" xfId="1" applyFill="1" applyBorder="1" applyAlignment="1">
      <alignment horizontal="center" vertical="center"/>
    </xf>
    <xf numFmtId="0" fontId="2" fillId="7" borderId="25" xfId="1" applyFill="1" applyBorder="1" applyAlignment="1">
      <alignment vertical="center"/>
    </xf>
    <xf numFmtId="0" fontId="2" fillId="7" borderId="28" xfId="1" applyFill="1" applyBorder="1" applyAlignment="1">
      <alignment vertical="center"/>
    </xf>
    <xf numFmtId="0" fontId="2" fillId="7" borderId="26" xfId="1" applyFill="1" applyBorder="1" applyAlignment="1">
      <alignment horizontal="center" vertical="center"/>
    </xf>
    <xf numFmtId="0" fontId="25" fillId="7" borderId="0" xfId="1" applyFont="1" applyFill="1" applyBorder="1" applyAlignment="1">
      <alignment vertical="center"/>
    </xf>
    <xf numFmtId="0" fontId="2" fillId="7" borderId="0" xfId="1" applyFill="1" applyBorder="1" applyAlignment="1">
      <alignment horizontal="center" vertical="center"/>
    </xf>
    <xf numFmtId="0" fontId="2" fillId="7" borderId="27" xfId="1" applyFill="1" applyBorder="1" applyAlignment="1">
      <alignment vertical="center"/>
    </xf>
    <xf numFmtId="0" fontId="2" fillId="7" borderId="27" xfId="1" applyFill="1" applyBorder="1" applyAlignment="1">
      <alignment horizontal="center" vertical="center"/>
    </xf>
    <xf numFmtId="0" fontId="2" fillId="7" borderId="0" xfId="1" applyFill="1" applyBorder="1" applyAlignment="1">
      <alignment vertical="center"/>
    </xf>
    <xf numFmtId="0" fontId="2" fillId="7" borderId="22" xfId="1" applyFill="1" applyBorder="1" applyAlignment="1">
      <alignment horizontal="center" vertical="center"/>
    </xf>
    <xf numFmtId="0" fontId="10" fillId="0" borderId="0" xfId="0" applyFont="1"/>
    <xf numFmtId="0" fontId="10" fillId="7" borderId="0" xfId="0" applyFont="1" applyFill="1" applyProtection="1">
      <protection locked="0"/>
    </xf>
    <xf numFmtId="0" fontId="41" fillId="7" borderId="0" xfId="2" applyFont="1" applyFill="1" applyAlignment="1" applyProtection="1">
      <alignment horizontal="left" vertical="center"/>
      <protection locked="0"/>
    </xf>
    <xf numFmtId="0" fontId="10" fillId="7" borderId="0" xfId="0" applyFont="1" applyFill="1"/>
    <xf numFmtId="0" fontId="0" fillId="6" borderId="4" xfId="0" applyFill="1" applyBorder="1"/>
    <xf numFmtId="0" fontId="0" fillId="6" borderId="6" xfId="0" applyFill="1" applyBorder="1"/>
    <xf numFmtId="0" fontId="0" fillId="6" borderId="10" xfId="0" applyFill="1" applyBorder="1"/>
    <xf numFmtId="0" fontId="2" fillId="6" borderId="0" xfId="1" applyFill="1" applyBorder="1"/>
    <xf numFmtId="0" fontId="0" fillId="6" borderId="11" xfId="0" applyFill="1" applyBorder="1"/>
    <xf numFmtId="0" fontId="3" fillId="6" borderId="0" xfId="3" applyFill="1" applyBorder="1"/>
    <xf numFmtId="3" fontId="15" fillId="0" borderId="34" xfId="0" applyNumberFormat="1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left" vertical="center" wrapText="1"/>
    </xf>
    <xf numFmtId="3" fontId="6" fillId="0" borderId="11" xfId="4" applyNumberFormat="1" applyFont="1" applyFill="1" applyBorder="1"/>
    <xf numFmtId="3" fontId="4" fillId="3" borderId="0" xfId="0" applyNumberFormat="1" applyFont="1" applyFill="1"/>
    <xf numFmtId="3" fontId="15" fillId="0" borderId="32" xfId="4" applyNumberFormat="1" applyFont="1" applyFill="1" applyBorder="1" applyAlignment="1">
      <alignment horizontal="center" vertical="center" wrapText="1"/>
    </xf>
    <xf numFmtId="0" fontId="45" fillId="3" borderId="29" xfId="7" applyFont="1" applyFill="1" applyBorder="1" applyAlignment="1">
      <alignment horizontal="center" vertical="center"/>
    </xf>
    <xf numFmtId="0" fontId="44" fillId="3" borderId="31" xfId="7" applyFont="1" applyFill="1" applyBorder="1" applyAlignment="1">
      <alignment horizontal="center" vertical="center" wrapText="1"/>
    </xf>
    <xf numFmtId="0" fontId="46" fillId="3" borderId="18" xfId="7" applyFont="1" applyFill="1" applyBorder="1" applyAlignment="1">
      <alignment vertical="center"/>
    </xf>
    <xf numFmtId="0" fontId="47" fillId="0" borderId="18" xfId="7" applyFont="1" applyBorder="1" applyAlignment="1">
      <alignment horizontal="center" vertical="center"/>
    </xf>
    <xf numFmtId="0" fontId="46" fillId="3" borderId="18" xfId="7" applyFont="1" applyFill="1" applyBorder="1" applyAlignment="1">
      <alignment vertical="center" wrapText="1"/>
    </xf>
    <xf numFmtId="0" fontId="40" fillId="3" borderId="0" xfId="2" applyFont="1" applyFill="1" applyAlignment="1" applyProtection="1">
      <alignment vertical="center" wrapText="1"/>
      <protection locked="0"/>
    </xf>
    <xf numFmtId="0" fontId="39" fillId="7" borderId="0" xfId="2" applyFont="1" applyFill="1" applyBorder="1" applyAlignment="1" applyProtection="1">
      <alignment horizontal="center" vertical="center"/>
    </xf>
    <xf numFmtId="0" fontId="48" fillId="7" borderId="0" xfId="2" applyFont="1" applyFill="1" applyAlignment="1" applyProtection="1">
      <alignment vertical="center"/>
    </xf>
    <xf numFmtId="0" fontId="43" fillId="3" borderId="0" xfId="7" applyFont="1" applyFill="1" applyAlignment="1" applyProtection="1">
      <alignment vertical="center"/>
      <protection locked="0"/>
    </xf>
    <xf numFmtId="0" fontId="43" fillId="3" borderId="0" xfId="7" applyFont="1" applyFill="1" applyAlignment="1">
      <alignment vertical="center"/>
    </xf>
    <xf numFmtId="0" fontId="0" fillId="6" borderId="15" xfId="0" applyFill="1" applyBorder="1"/>
    <xf numFmtId="0" fontId="2" fillId="6" borderId="16" xfId="1" applyFill="1" applyBorder="1"/>
    <xf numFmtId="0" fontId="0" fillId="6" borderId="17" xfId="0" applyFill="1" applyBorder="1"/>
    <xf numFmtId="0" fontId="2" fillId="3" borderId="0" xfId="1" applyFill="1" applyBorder="1"/>
    <xf numFmtId="0" fontId="2" fillId="6" borderId="5" xfId="1" applyFill="1" applyBorder="1"/>
    <xf numFmtId="0" fontId="11" fillId="0" borderId="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left" vertical="center" wrapText="1"/>
    </xf>
    <xf numFmtId="3" fontId="15" fillId="0" borderId="45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3" fontId="15" fillId="0" borderId="50" xfId="0" applyNumberFormat="1" applyFont="1" applyFill="1" applyBorder="1" applyAlignment="1">
      <alignment horizontal="center" vertical="center" wrapText="1"/>
    </xf>
    <xf numFmtId="3" fontId="15" fillId="0" borderId="48" xfId="0" applyNumberFormat="1" applyFont="1" applyFill="1" applyBorder="1" applyAlignment="1">
      <alignment horizontal="center" vertical="center" wrapText="1"/>
    </xf>
    <xf numFmtId="3" fontId="15" fillId="0" borderId="11" xfId="0" applyNumberFormat="1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left" vertical="center" wrapText="1"/>
    </xf>
    <xf numFmtId="0" fontId="15" fillId="0" borderId="40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10" xfId="4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 wrapText="1"/>
    </xf>
    <xf numFmtId="3" fontId="15" fillId="0" borderId="0" xfId="4" applyNumberFormat="1" applyFont="1" applyFill="1" applyBorder="1" applyAlignment="1">
      <alignment horizontal="center" vertical="center" wrapText="1"/>
    </xf>
    <xf numFmtId="0" fontId="15" fillId="0" borderId="10" xfId="4" applyFont="1" applyFill="1" applyBorder="1" applyAlignment="1">
      <alignment horizontal="left" vertical="center" wrapText="1"/>
    </xf>
    <xf numFmtId="0" fontId="15" fillId="0" borderId="44" xfId="0" applyFont="1" applyFill="1" applyBorder="1" applyAlignment="1">
      <alignment vertical="center" wrapText="1"/>
    </xf>
    <xf numFmtId="0" fontId="15" fillId="0" borderId="51" xfId="0" applyFont="1" applyFill="1" applyBorder="1" applyAlignment="1">
      <alignment vertical="center" wrapText="1"/>
    </xf>
    <xf numFmtId="0" fontId="15" fillId="0" borderId="60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3" fontId="15" fillId="0" borderId="9" xfId="0" applyNumberFormat="1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15" fillId="0" borderId="34" xfId="0" applyNumberFormat="1" applyFont="1" applyBorder="1" applyAlignment="1">
      <alignment horizontal="center" vertical="center" wrapText="1"/>
    </xf>
    <xf numFmtId="0" fontId="49" fillId="2" borderId="30" xfId="2" applyFont="1" applyFill="1" applyBorder="1" applyAlignment="1" applyProtection="1">
      <alignment horizontal="center" vertical="center"/>
      <protection locked="0"/>
    </xf>
    <xf numFmtId="3" fontId="15" fillId="0" borderId="35" xfId="6" applyNumberFormat="1" applyFont="1" applyFill="1" applyBorder="1" applyAlignment="1">
      <alignment horizontal="center" vertical="center" wrapText="1"/>
    </xf>
    <xf numFmtId="0" fontId="15" fillId="0" borderId="10" xfId="4" applyFont="1" applyFill="1" applyBorder="1" applyAlignment="1">
      <alignment horizontal="center" vertical="center" wrapText="1"/>
    </xf>
    <xf numFmtId="3" fontId="15" fillId="0" borderId="33" xfId="4" applyNumberFormat="1" applyFont="1" applyFill="1" applyBorder="1" applyAlignment="1">
      <alignment horizontal="center" vertical="center" wrapText="1"/>
    </xf>
    <xf numFmtId="3" fontId="15" fillId="0" borderId="34" xfId="4" applyNumberFormat="1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3" fontId="15" fillId="0" borderId="34" xfId="4" applyNumberFormat="1" applyFont="1" applyFill="1" applyBorder="1" applyAlignment="1">
      <alignment horizontal="center" vertical="center" wrapText="1"/>
    </xf>
    <xf numFmtId="0" fontId="53" fillId="3" borderId="0" xfId="4" applyFont="1" applyFill="1"/>
    <xf numFmtId="0" fontId="15" fillId="0" borderId="33" xfId="0" applyFont="1" applyFill="1" applyBorder="1" applyAlignment="1">
      <alignment horizontal="left" vertical="center" wrapText="1"/>
    </xf>
    <xf numFmtId="0" fontId="15" fillId="0" borderId="35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54" fillId="0" borderId="11" xfId="0" applyFont="1" applyFill="1" applyBorder="1"/>
    <xf numFmtId="0" fontId="15" fillId="0" borderId="36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vertical="top" wrapText="1"/>
    </xf>
    <xf numFmtId="0" fontId="38" fillId="0" borderId="0" xfId="0" applyFont="1" applyFill="1" applyBorder="1" applyAlignment="1">
      <alignment horizontal="center" vertical="center"/>
    </xf>
    <xf numFmtId="3" fontId="15" fillId="0" borderId="34" xfId="4" applyNumberFormat="1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34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right" vertical="center"/>
    </xf>
    <xf numFmtId="0" fontId="15" fillId="0" borderId="33" xfId="0" applyFont="1" applyFill="1" applyBorder="1" applyAlignment="1">
      <alignment vertical="center" wrapText="1"/>
    </xf>
    <xf numFmtId="3" fontId="15" fillId="0" borderId="62" xfId="0" applyNumberFormat="1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vertical="center" wrapText="1"/>
    </xf>
    <xf numFmtId="3" fontId="15" fillId="0" borderId="66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62" xfId="0" applyFont="1" applyFill="1" applyBorder="1" applyAlignment="1">
      <alignment horizontal="left" vertical="center" wrapText="1"/>
    </xf>
    <xf numFmtId="0" fontId="15" fillId="0" borderId="61" xfId="6" applyFont="1" applyFill="1" applyBorder="1" applyAlignment="1">
      <alignment horizontal="left" vertical="center" wrapText="1"/>
    </xf>
    <xf numFmtId="0" fontId="15" fillId="0" borderId="61" xfId="0" applyFont="1" applyFill="1" applyBorder="1" applyAlignment="1">
      <alignment vertical="center" wrapText="1"/>
    </xf>
    <xf numFmtId="0" fontId="49" fillId="2" borderId="30" xfId="2" applyFont="1" applyFill="1" applyBorder="1" applyAlignment="1" applyProtection="1">
      <alignment horizontal="center" vertical="center"/>
    </xf>
    <xf numFmtId="0" fontId="49" fillId="0" borderId="31" xfId="2" applyFont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5" fillId="8" borderId="0" xfId="0" applyFont="1" applyFill="1" applyBorder="1" applyAlignment="1">
      <alignment vertical="top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30" fillId="0" borderId="0" xfId="4" applyFont="1" applyFill="1" applyBorder="1" applyAlignment="1">
      <alignment vertical="center" wrapText="1"/>
    </xf>
    <xf numFmtId="0" fontId="30" fillId="0" borderId="11" xfId="4" applyFont="1" applyFill="1" applyBorder="1" applyAlignment="1">
      <alignment vertical="center" wrapText="1"/>
    </xf>
    <xf numFmtId="0" fontId="15" fillId="0" borderId="1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15" xfId="0" applyFont="1" applyFill="1" applyBorder="1" applyAlignment="1">
      <alignment vertical="top" wrapText="1"/>
    </xf>
    <xf numFmtId="0" fontId="15" fillId="0" borderId="16" xfId="0" applyFont="1" applyFill="1" applyBorder="1" applyAlignment="1">
      <alignment vertical="top" wrapText="1"/>
    </xf>
    <xf numFmtId="0" fontId="15" fillId="0" borderId="17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left" vertical="center" wrapText="1"/>
    </xf>
    <xf numFmtId="0" fontId="20" fillId="0" borderId="51" xfId="0" applyFont="1" applyFill="1" applyBorder="1" applyAlignment="1">
      <alignment horizontal="left" vertical="center" wrapText="1"/>
    </xf>
    <xf numFmtId="0" fontId="20" fillId="0" borderId="49" xfId="0" applyFont="1" applyFill="1" applyBorder="1" applyAlignment="1">
      <alignment horizontal="left" vertical="center" wrapText="1"/>
    </xf>
    <xf numFmtId="1" fontId="22" fillId="0" borderId="2" xfId="0" applyNumberFormat="1" applyFont="1" applyFill="1" applyBorder="1" applyAlignment="1">
      <alignment horizontal="center" vertical="center" wrapText="1"/>
    </xf>
    <xf numFmtId="1" fontId="22" fillId="0" borderId="8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5" fillId="0" borderId="35" xfId="0" applyFont="1" applyFill="1" applyBorder="1" applyAlignment="1">
      <alignment vertical="center" wrapText="1"/>
    </xf>
    <xf numFmtId="0" fontId="15" fillId="0" borderId="62" xfId="0" applyFont="1" applyFill="1" applyBorder="1" applyAlignment="1">
      <alignment vertical="center" wrapText="1"/>
    </xf>
    <xf numFmtId="0" fontId="15" fillId="0" borderId="59" xfId="0" applyFont="1" applyFill="1" applyBorder="1" applyAlignment="1">
      <alignment vertical="center" wrapText="1"/>
    </xf>
    <xf numFmtId="0" fontId="15" fillId="0" borderId="33" xfId="6" applyFont="1" applyFill="1" applyBorder="1" applyAlignment="1">
      <alignment horizontal="left" vertical="center" wrapText="1"/>
    </xf>
    <xf numFmtId="0" fontId="11" fillId="0" borderId="46" xfId="6" applyFont="1" applyFill="1" applyBorder="1" applyAlignment="1">
      <alignment horizontal="center" vertical="center" wrapText="1"/>
    </xf>
    <xf numFmtId="0" fontId="11" fillId="0" borderId="33" xfId="6" applyFont="1" applyFill="1" applyBorder="1" applyAlignment="1">
      <alignment horizontal="center" vertical="center" wrapText="1"/>
    </xf>
    <xf numFmtId="3" fontId="15" fillId="0" borderId="34" xfId="4" applyNumberFormat="1" applyFont="1" applyFill="1" applyBorder="1" applyAlignment="1">
      <alignment horizontal="center" vertical="center" wrapText="1"/>
    </xf>
    <xf numFmtId="1" fontId="14" fillId="0" borderId="0" xfId="4" applyNumberFormat="1" applyFont="1" applyFill="1" applyBorder="1" applyAlignment="1">
      <alignment horizontal="center" vertical="center" wrapText="1"/>
    </xf>
    <xf numFmtId="3" fontId="15" fillId="0" borderId="12" xfId="6" applyNumberFormat="1" applyFont="1" applyFill="1" applyBorder="1" applyAlignment="1">
      <alignment horizontal="center" vertical="center" wrapText="1"/>
    </xf>
    <xf numFmtId="3" fontId="15" fillId="0" borderId="33" xfId="6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15" fillId="0" borderId="34" xfId="6" applyNumberFormat="1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3" fontId="15" fillId="0" borderId="36" xfId="6" applyNumberFormat="1" applyFont="1" applyFill="1" applyBorder="1" applyAlignment="1">
      <alignment horizontal="center" vertical="center" wrapText="1"/>
    </xf>
    <xf numFmtId="0" fontId="6" fillId="0" borderId="11" xfId="6" applyFont="1" applyFill="1" applyBorder="1"/>
    <xf numFmtId="0" fontId="15" fillId="0" borderId="34" xfId="6" applyFont="1" applyFill="1" applyBorder="1" applyAlignment="1">
      <alignment horizontal="left" vertical="center" wrapText="1"/>
    </xf>
    <xf numFmtId="0" fontId="11" fillId="0" borderId="47" xfId="6" applyFont="1" applyBorder="1" applyAlignment="1">
      <alignment horizontal="center" vertical="center"/>
    </xf>
    <xf numFmtId="0" fontId="11" fillId="0" borderId="34" xfId="6" applyFont="1" applyFill="1" applyBorder="1" applyAlignment="1">
      <alignment horizontal="center" vertical="center" wrapText="1"/>
    </xf>
    <xf numFmtId="0" fontId="15" fillId="0" borderId="14" xfId="6" applyFont="1" applyFill="1" applyBorder="1" applyAlignment="1">
      <alignment horizontal="left" vertical="center" wrapText="1"/>
    </xf>
    <xf numFmtId="0" fontId="11" fillId="0" borderId="16" xfId="6" applyFont="1" applyBorder="1" applyAlignment="1">
      <alignment horizontal="center" vertical="center"/>
    </xf>
    <xf numFmtId="0" fontId="11" fillId="0" borderId="47" xfId="6" applyFont="1" applyFill="1" applyBorder="1" applyAlignment="1">
      <alignment horizontal="center" vertical="center" wrapText="1"/>
    </xf>
    <xf numFmtId="0" fontId="15" fillId="0" borderId="35" xfId="6" applyFont="1" applyFill="1" applyBorder="1" applyAlignment="1">
      <alignment horizontal="left" vertical="center" wrapText="1"/>
    </xf>
    <xf numFmtId="0" fontId="11" fillId="0" borderId="53" xfId="6" applyFont="1" applyFill="1" applyBorder="1" applyAlignment="1">
      <alignment horizontal="center" vertical="center" wrapText="1"/>
    </xf>
    <xf numFmtId="0" fontId="11" fillId="0" borderId="35" xfId="6" applyFont="1" applyFill="1" applyBorder="1" applyAlignment="1">
      <alignment horizontal="center" vertical="center" wrapText="1"/>
    </xf>
    <xf numFmtId="0" fontId="15" fillId="0" borderId="66" xfId="0" applyFont="1" applyFill="1" applyBorder="1" applyAlignment="1">
      <alignment vertical="center" wrapText="1"/>
    </xf>
    <xf numFmtId="0" fontId="11" fillId="0" borderId="65" xfId="0" applyFont="1" applyFill="1" applyBorder="1" applyAlignment="1">
      <alignment horizontal="center" vertical="center" wrapText="1"/>
    </xf>
    <xf numFmtId="0" fontId="11" fillId="0" borderId="16" xfId="6" applyFont="1" applyFill="1" applyBorder="1" applyAlignment="1">
      <alignment horizontal="center" vertical="center" wrapText="1"/>
    </xf>
    <xf numFmtId="0" fontId="15" fillId="0" borderId="33" xfId="6" applyFont="1" applyFill="1" applyBorder="1" applyAlignment="1">
      <alignment horizontal="center" vertical="center" wrapText="1"/>
    </xf>
    <xf numFmtId="0" fontId="15" fillId="0" borderId="34" xfId="6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2" fillId="0" borderId="35" xfId="6" applyFont="1" applyFill="1" applyBorder="1" applyAlignment="1">
      <alignment horizontal="center" vertical="center" wrapText="1"/>
    </xf>
    <xf numFmtId="0" fontId="22" fillId="0" borderId="47" xfId="6" applyFont="1" applyFill="1" applyBorder="1" applyAlignment="1">
      <alignment horizontal="center" vertical="center" wrapText="1"/>
    </xf>
    <xf numFmtId="0" fontId="22" fillId="0" borderId="34" xfId="6" applyFont="1" applyFill="1" applyBorder="1" applyAlignment="1">
      <alignment horizontal="center" vertical="center" wrapText="1"/>
    </xf>
    <xf numFmtId="0" fontId="22" fillId="0" borderId="53" xfId="6" applyFont="1" applyFill="1" applyBorder="1" applyAlignment="1">
      <alignment horizontal="center" vertical="center" wrapText="1"/>
    </xf>
    <xf numFmtId="0" fontId="22" fillId="0" borderId="33" xfId="6" applyFont="1" applyFill="1" applyBorder="1" applyAlignment="1">
      <alignment horizontal="center" vertical="center" wrapText="1"/>
    </xf>
    <xf numFmtId="0" fontId="22" fillId="0" borderId="53" xfId="0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 wrapText="1"/>
    </xf>
    <xf numFmtId="0" fontId="22" fillId="0" borderId="36" xfId="0" applyFont="1" applyFill="1" applyBorder="1" applyAlignment="1">
      <alignment horizontal="center" vertical="center" wrapText="1"/>
    </xf>
    <xf numFmtId="0" fontId="22" fillId="0" borderId="65" xfId="0" applyFont="1" applyFill="1" applyBorder="1" applyAlignment="1">
      <alignment horizontal="center" vertical="center" wrapText="1"/>
    </xf>
    <xf numFmtId="1" fontId="22" fillId="0" borderId="34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/>
    </xf>
    <xf numFmtId="1" fontId="22" fillId="0" borderId="13" xfId="0" applyNumberFormat="1" applyFont="1" applyFill="1" applyBorder="1" applyAlignment="1">
      <alignment horizontal="center" vertical="center" wrapText="1"/>
    </xf>
    <xf numFmtId="1" fontId="14" fillId="0" borderId="0" xfId="4" applyNumberFormat="1" applyFont="1" applyFill="1" applyBorder="1" applyAlignment="1">
      <alignment horizontal="center" vertical="center" wrapText="1"/>
    </xf>
    <xf numFmtId="0" fontId="49" fillId="7" borderId="0" xfId="2" applyFont="1" applyFill="1" applyBorder="1" applyAlignment="1" applyProtection="1">
      <alignment vertical="center"/>
      <protection locked="0"/>
    </xf>
    <xf numFmtId="0" fontId="49" fillId="7" borderId="0" xfId="2" applyFont="1" applyFill="1" applyBorder="1" applyAlignment="1" applyProtection="1">
      <alignment vertical="center"/>
    </xf>
    <xf numFmtId="0" fontId="23" fillId="7" borderId="0" xfId="1" applyFont="1" applyFill="1" applyBorder="1" applyAlignment="1">
      <alignment vertical="center"/>
    </xf>
    <xf numFmtId="0" fontId="50" fillId="7" borderId="0" xfId="2" applyFont="1" applyFill="1" applyBorder="1" applyAlignment="1" applyProtection="1">
      <alignment vertical="center"/>
      <protection locked="0"/>
    </xf>
    <xf numFmtId="0" fontId="11" fillId="0" borderId="0" xfId="6" applyFont="1" applyFill="1" applyBorder="1" applyAlignment="1">
      <alignment horizontal="center" vertical="center" wrapText="1"/>
    </xf>
    <xf numFmtId="3" fontId="15" fillId="0" borderId="0" xfId="6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3" fontId="15" fillId="0" borderId="1" xfId="6" applyNumberFormat="1" applyFont="1" applyFill="1" applyBorder="1" applyAlignment="1">
      <alignment horizontal="center" vertical="center" wrapText="1"/>
    </xf>
    <xf numFmtId="3" fontId="15" fillId="0" borderId="7" xfId="6" applyNumberFormat="1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center" vertical="center"/>
    </xf>
    <xf numFmtId="3" fontId="15" fillId="0" borderId="38" xfId="6" applyNumberFormat="1" applyFont="1" applyFill="1" applyBorder="1" applyAlignment="1">
      <alignment horizontal="center" vertical="center" wrapText="1"/>
    </xf>
    <xf numFmtId="1" fontId="14" fillId="0" borderId="0" xfId="4" applyNumberFormat="1" applyFont="1" applyFill="1" applyBorder="1" applyAlignment="1">
      <alignment horizontal="center" vertical="center" wrapText="1"/>
    </xf>
    <xf numFmtId="0" fontId="49" fillId="2" borderId="31" xfId="2" applyFont="1" applyFill="1" applyBorder="1" applyAlignment="1" applyProtection="1">
      <alignment horizontal="center" vertical="center"/>
    </xf>
    <xf numFmtId="0" fontId="49" fillId="2" borderId="29" xfId="2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3" fontId="15" fillId="0" borderId="17" xfId="0" applyNumberFormat="1" applyFont="1" applyFill="1" applyBorder="1" applyAlignment="1">
      <alignment horizontal="center" vertical="center" wrapText="1"/>
    </xf>
    <xf numFmtId="3" fontId="32" fillId="0" borderId="34" xfId="0" applyNumberFormat="1" applyFont="1" applyFill="1" applyBorder="1" applyAlignment="1">
      <alignment horizontal="center" vertical="center" wrapText="1"/>
    </xf>
    <xf numFmtId="3" fontId="15" fillId="0" borderId="7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1" fontId="14" fillId="0" borderId="0" xfId="4" applyNumberFormat="1" applyFont="1" applyFill="1" applyBorder="1" applyAlignment="1">
      <alignment horizontal="center" vertical="center" wrapText="1"/>
    </xf>
    <xf numFmtId="0" fontId="11" fillId="0" borderId="54" xfId="6" applyFont="1" applyFill="1" applyBorder="1" applyAlignment="1">
      <alignment horizontal="center" vertical="center" wrapText="1"/>
    </xf>
    <xf numFmtId="0" fontId="11" fillId="0" borderId="54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5" fillId="0" borderId="11" xfId="6" applyFont="1" applyFill="1" applyBorder="1" applyAlignment="1">
      <alignment vertical="center"/>
    </xf>
    <xf numFmtId="0" fontId="14" fillId="0" borderId="11" xfId="6" applyFont="1" applyFill="1" applyBorder="1" applyAlignment="1">
      <alignment vertical="center" wrapText="1"/>
    </xf>
    <xf numFmtId="0" fontId="11" fillId="0" borderId="35" xfId="6" applyFont="1" applyBorder="1" applyAlignment="1">
      <alignment horizontal="center" vertical="center"/>
    </xf>
    <xf numFmtId="0" fontId="15" fillId="0" borderId="36" xfId="6" applyFont="1" applyFill="1" applyBorder="1" applyAlignment="1">
      <alignment horizontal="left" vertical="center" wrapText="1"/>
    </xf>
    <xf numFmtId="0" fontId="11" fillId="0" borderId="36" xfId="6" applyFont="1" applyBorder="1" applyAlignment="1">
      <alignment horizontal="center" vertical="center"/>
    </xf>
    <xf numFmtId="0" fontId="11" fillId="0" borderId="36" xfId="6" applyFont="1" applyFill="1" applyBorder="1" applyAlignment="1">
      <alignment horizontal="center" vertical="center" wrapText="1"/>
    </xf>
    <xf numFmtId="0" fontId="11" fillId="0" borderId="34" xfId="6" applyFont="1" applyBorder="1" applyAlignment="1">
      <alignment horizontal="center" vertical="center"/>
    </xf>
    <xf numFmtId="0" fontId="15" fillId="0" borderId="0" xfId="6" applyFont="1" applyFill="1" applyBorder="1" applyAlignment="1">
      <alignment vertical="center"/>
    </xf>
    <xf numFmtId="0" fontId="15" fillId="0" borderId="62" xfId="6" applyFont="1" applyFill="1" applyBorder="1" applyAlignment="1">
      <alignment horizontal="left" vertical="center" wrapText="1"/>
    </xf>
    <xf numFmtId="0" fontId="15" fillId="0" borderId="59" xfId="6" applyFont="1" applyFill="1" applyBorder="1" applyAlignment="1">
      <alignment horizontal="left" vertical="center" wrapText="1"/>
    </xf>
    <xf numFmtId="0" fontId="15" fillId="0" borderId="66" xfId="6" applyFont="1" applyFill="1" applyBorder="1" applyAlignment="1">
      <alignment horizontal="left" vertical="center" wrapText="1"/>
    </xf>
    <xf numFmtId="0" fontId="15" fillId="0" borderId="68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center" vertical="center" wrapText="1"/>
    </xf>
    <xf numFmtId="1" fontId="11" fillId="0" borderId="63" xfId="6" applyNumberFormat="1" applyFont="1" applyFill="1" applyBorder="1" applyAlignment="1">
      <alignment horizontal="center" vertical="center" wrapText="1"/>
    </xf>
    <xf numFmtId="3" fontId="15" fillId="0" borderId="55" xfId="4" applyNumberFormat="1" applyFont="1" applyFill="1" applyBorder="1" applyAlignment="1">
      <alignment horizontal="center" vertical="center" wrapText="1"/>
    </xf>
    <xf numFmtId="3" fontId="15" fillId="0" borderId="54" xfId="4" applyNumberFormat="1" applyFont="1" applyFill="1" applyBorder="1" applyAlignment="1">
      <alignment horizontal="center" vertical="center" wrapText="1"/>
    </xf>
    <xf numFmtId="3" fontId="15" fillId="0" borderId="61" xfId="0" applyNumberFormat="1" applyFont="1" applyFill="1" applyBorder="1" applyAlignment="1">
      <alignment horizontal="center" vertical="center" wrapText="1"/>
    </xf>
    <xf numFmtId="3" fontId="15" fillId="0" borderId="59" xfId="0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20" fillId="0" borderId="0" xfId="6" applyFont="1" applyFill="1" applyBorder="1" applyAlignment="1">
      <alignment horizontal="left" vertical="center"/>
    </xf>
    <xf numFmtId="0" fontId="20" fillId="0" borderId="11" xfId="6" applyFont="1" applyFill="1" applyBorder="1" applyAlignment="1">
      <alignment horizontal="left" vertical="center"/>
    </xf>
    <xf numFmtId="1" fontId="14" fillId="0" borderId="0" xfId="4" applyNumberFormat="1" applyFont="1" applyFill="1" applyBorder="1" applyAlignment="1">
      <alignment horizontal="center" vertical="center" wrapText="1"/>
    </xf>
    <xf numFmtId="0" fontId="15" fillId="0" borderId="1" xfId="6" applyFont="1" applyFill="1" applyBorder="1" applyAlignment="1">
      <alignment horizontal="left" vertical="center" wrapText="1"/>
    </xf>
    <xf numFmtId="0" fontId="49" fillId="0" borderId="30" xfId="2" applyFont="1" applyBorder="1" applyAlignment="1" applyProtection="1">
      <alignment horizontal="center" vertical="center"/>
    </xf>
    <xf numFmtId="1" fontId="11" fillId="0" borderId="52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 indent="1"/>
    </xf>
    <xf numFmtId="0" fontId="22" fillId="0" borderId="47" xfId="6" applyFont="1" applyBorder="1" applyAlignment="1">
      <alignment horizontal="center" vertical="center"/>
    </xf>
    <xf numFmtId="1" fontId="22" fillId="0" borderId="52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3" fontId="15" fillId="0" borderId="37" xfId="6" applyNumberFormat="1" applyFont="1" applyFill="1" applyBorder="1" applyAlignment="1">
      <alignment horizontal="center" vertical="center" wrapText="1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9" xfId="4" applyNumberFormat="1" applyFont="1" applyFill="1" applyBorder="1" applyAlignment="1">
      <alignment horizontal="center" vertical="center" wrapText="1"/>
    </xf>
    <xf numFmtId="3" fontId="15" fillId="0" borderId="14" xfId="4" applyNumberFormat="1" applyFont="1" applyFill="1" applyBorder="1" applyAlignment="1">
      <alignment horizontal="center" vertical="center" wrapText="1"/>
    </xf>
    <xf numFmtId="3" fontId="15" fillId="0" borderId="3" xfId="4" applyNumberFormat="1" applyFont="1" applyFill="1" applyBorder="1" applyAlignment="1">
      <alignment horizontal="center" vertical="center" wrapText="1"/>
    </xf>
    <xf numFmtId="3" fontId="15" fillId="0" borderId="34" xfId="4" applyNumberFormat="1" applyFont="1" applyFill="1" applyBorder="1" applyAlignment="1">
      <alignment horizontal="center" vertical="center" wrapText="1"/>
    </xf>
    <xf numFmtId="3" fontId="15" fillId="0" borderId="35" xfId="4" applyNumberFormat="1" applyFont="1" applyFill="1" applyBorder="1" applyAlignment="1">
      <alignment horizontal="center" vertical="center" wrapText="1"/>
    </xf>
    <xf numFmtId="3" fontId="15" fillId="0" borderId="33" xfId="4" applyNumberFormat="1" applyFont="1" applyFill="1" applyBorder="1" applyAlignment="1">
      <alignment horizontal="center" vertical="center" wrapText="1"/>
    </xf>
    <xf numFmtId="0" fontId="15" fillId="0" borderId="69" xfId="0" applyFont="1" applyFill="1" applyBorder="1" applyAlignment="1">
      <alignment vertical="center" wrapText="1"/>
    </xf>
    <xf numFmtId="0" fontId="11" fillId="0" borderId="70" xfId="0" applyFont="1" applyFill="1" applyBorder="1" applyAlignment="1">
      <alignment horizontal="center" vertical="center" wrapText="1"/>
    </xf>
    <xf numFmtId="0" fontId="15" fillId="0" borderId="68" xfId="0" applyFont="1" applyFill="1" applyBorder="1" applyAlignment="1">
      <alignment vertical="center" wrapText="1"/>
    </xf>
    <xf numFmtId="0" fontId="15" fillId="0" borderId="37" xfId="0" applyFont="1" applyFill="1" applyBorder="1" applyAlignment="1">
      <alignment horizontal="left" vertical="center" wrapText="1"/>
    </xf>
    <xf numFmtId="0" fontId="11" fillId="0" borderId="62" xfId="0" applyFont="1" applyFill="1" applyBorder="1" applyAlignment="1">
      <alignment horizontal="center" vertical="center" wrapText="1"/>
    </xf>
    <xf numFmtId="0" fontId="11" fillId="0" borderId="61" xfId="0" applyFont="1" applyFill="1" applyBorder="1" applyAlignment="1">
      <alignment horizontal="center" vertical="center" wrapText="1"/>
    </xf>
    <xf numFmtId="0" fontId="11" fillId="0" borderId="68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5" fillId="0" borderId="37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3" fontId="15" fillId="0" borderId="66" xfId="0" applyNumberFormat="1" applyFont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3" fontId="15" fillId="0" borderId="33" xfId="4" applyNumberFormat="1" applyFont="1" applyFill="1" applyBorder="1" applyAlignment="1">
      <alignment horizontal="center" vertical="center" wrapText="1"/>
    </xf>
    <xf numFmtId="3" fontId="15" fillId="0" borderId="34" xfId="4" applyNumberFormat="1" applyFont="1" applyFill="1" applyBorder="1" applyAlignment="1">
      <alignment horizontal="center" vertical="center" wrapText="1"/>
    </xf>
    <xf numFmtId="3" fontId="15" fillId="0" borderId="35" xfId="4" applyNumberFormat="1" applyFont="1" applyFill="1" applyBorder="1" applyAlignment="1">
      <alignment horizontal="center" vertical="center" wrapText="1"/>
    </xf>
    <xf numFmtId="3" fontId="32" fillId="0" borderId="0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15" fillId="0" borderId="40" xfId="6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" fontId="14" fillId="0" borderId="0" xfId="4" applyNumberFormat="1" applyFont="1" applyFill="1" applyBorder="1" applyAlignment="1">
      <alignment horizontal="center" vertical="center" wrapText="1"/>
    </xf>
    <xf numFmtId="0" fontId="11" fillId="0" borderId="8" xfId="6" applyFont="1" applyFill="1" applyBorder="1" applyAlignment="1">
      <alignment horizontal="center" vertical="center" wrapText="1"/>
    </xf>
    <xf numFmtId="0" fontId="11" fillId="0" borderId="13" xfId="6" applyFont="1" applyFill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1" fillId="0" borderId="7" xfId="6" applyFont="1" applyFill="1" applyBorder="1" applyAlignment="1">
      <alignment horizontal="center" vertical="center" wrapText="1"/>
    </xf>
    <xf numFmtId="0" fontId="11" fillId="0" borderId="12" xfId="6" applyFont="1" applyFill="1" applyBorder="1" applyAlignment="1">
      <alignment horizontal="center" vertical="center" wrapText="1"/>
    </xf>
    <xf numFmtId="0" fontId="15" fillId="2" borderId="7" xfId="6" applyFont="1" applyFill="1" applyBorder="1" applyAlignment="1">
      <alignment horizontal="left" vertical="center" wrapText="1"/>
    </xf>
    <xf numFmtId="0" fontId="15" fillId="2" borderId="12" xfId="6" applyFont="1" applyFill="1" applyBorder="1" applyAlignment="1">
      <alignment horizontal="left" vertical="center" wrapText="1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1" fontId="14" fillId="0" borderId="0" xfId="4" applyNumberFormat="1" applyFont="1" applyFill="1" applyBorder="1" applyAlignment="1">
      <alignment horizontal="center" vertical="center" wrapText="1"/>
    </xf>
    <xf numFmtId="0" fontId="15" fillId="0" borderId="10" xfId="6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 wrapText="1"/>
    </xf>
    <xf numFmtId="1" fontId="14" fillId="0" borderId="0" xfId="4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3" fontId="15" fillId="2" borderId="33" xfId="0" applyNumberFormat="1" applyFont="1" applyFill="1" applyBorder="1" applyAlignment="1">
      <alignment horizontal="center" vertical="center" wrapText="1"/>
    </xf>
    <xf numFmtId="3" fontId="15" fillId="2" borderId="34" xfId="0" applyNumberFormat="1" applyFont="1" applyFill="1" applyBorder="1" applyAlignment="1">
      <alignment horizontal="center" vertical="center" wrapText="1"/>
    </xf>
    <xf numFmtId="3" fontId="15" fillId="2" borderId="35" xfId="6" applyNumberFormat="1" applyFont="1" applyFill="1" applyBorder="1" applyAlignment="1">
      <alignment horizontal="center" vertical="center" wrapText="1"/>
    </xf>
    <xf numFmtId="3" fontId="15" fillId="2" borderId="46" xfId="6" applyNumberFormat="1" applyFont="1" applyFill="1" applyBorder="1" applyAlignment="1">
      <alignment horizontal="center" vertical="center" wrapText="1"/>
    </xf>
    <xf numFmtId="3" fontId="15" fillId="2" borderId="47" xfId="6" applyNumberFormat="1" applyFont="1" applyFill="1" applyBorder="1" applyAlignment="1">
      <alignment horizontal="center" vertical="center" wrapText="1"/>
    </xf>
    <xf numFmtId="3" fontId="15" fillId="2" borderId="16" xfId="6" applyNumberFormat="1" applyFont="1" applyFill="1" applyBorder="1" applyAlignment="1">
      <alignment horizontal="center" vertical="center" wrapText="1"/>
    </xf>
    <xf numFmtId="3" fontId="15" fillId="2" borderId="53" xfId="6" applyNumberFormat="1" applyFont="1" applyFill="1" applyBorder="1" applyAlignment="1">
      <alignment horizontal="center" vertical="center" wrapText="1"/>
    </xf>
    <xf numFmtId="3" fontId="15" fillId="2" borderId="62" xfId="0" applyNumberFormat="1" applyFont="1" applyFill="1" applyBorder="1" applyAlignment="1">
      <alignment horizontal="center" vertical="center" wrapText="1"/>
    </xf>
    <xf numFmtId="3" fontId="15" fillId="2" borderId="59" xfId="0" applyNumberFormat="1" applyFont="1" applyFill="1" applyBorder="1" applyAlignment="1">
      <alignment horizontal="center" vertical="center" wrapText="1"/>
    </xf>
    <xf numFmtId="3" fontId="15" fillId="2" borderId="47" xfId="0" applyNumberFormat="1" applyFont="1" applyFill="1" applyBorder="1" applyAlignment="1">
      <alignment horizontal="center" vertical="center" wrapText="1"/>
    </xf>
    <xf numFmtId="3" fontId="15" fillId="2" borderId="0" xfId="0" applyNumberFormat="1" applyFont="1" applyFill="1" applyBorder="1" applyAlignment="1">
      <alignment horizontal="center" vertical="center" wrapText="1"/>
    </xf>
    <xf numFmtId="3" fontId="15" fillId="2" borderId="35" xfId="0" applyNumberFormat="1" applyFont="1" applyFill="1" applyBorder="1" applyAlignment="1">
      <alignment horizontal="center" vertical="center" wrapText="1"/>
    </xf>
    <xf numFmtId="3" fontId="15" fillId="2" borderId="46" xfId="0" applyNumberFormat="1" applyFont="1" applyFill="1" applyBorder="1" applyAlignment="1">
      <alignment horizontal="center" vertical="center" wrapText="1"/>
    </xf>
    <xf numFmtId="3" fontId="15" fillId="2" borderId="67" xfId="6" applyNumberFormat="1" applyFont="1" applyFill="1" applyBorder="1" applyAlignment="1">
      <alignment horizontal="center" vertical="center" wrapText="1"/>
    </xf>
    <xf numFmtId="3" fontId="15" fillId="2" borderId="53" xfId="0" applyNumberFormat="1" applyFont="1" applyFill="1" applyBorder="1" applyAlignment="1">
      <alignment horizontal="center" vertical="center" wrapText="1"/>
    </xf>
    <xf numFmtId="3" fontId="15" fillId="2" borderId="65" xfId="6" applyNumberFormat="1" applyFont="1" applyFill="1" applyBorder="1" applyAlignment="1">
      <alignment horizontal="center" vertical="center" wrapText="1"/>
    </xf>
    <xf numFmtId="3" fontId="15" fillId="2" borderId="67" xfId="0" applyNumberFormat="1" applyFont="1" applyFill="1" applyBorder="1" applyAlignment="1">
      <alignment horizontal="center" vertical="center" wrapText="1"/>
    </xf>
    <xf numFmtId="3" fontId="15" fillId="2" borderId="8" xfId="6" applyNumberFormat="1" applyFont="1" applyFill="1" applyBorder="1" applyAlignment="1">
      <alignment horizontal="center" vertical="center" wrapText="1"/>
    </xf>
    <xf numFmtId="3" fontId="15" fillId="2" borderId="13" xfId="6" applyNumberFormat="1" applyFont="1" applyFill="1" applyBorder="1" applyAlignment="1">
      <alignment horizontal="center" vertical="center" wrapText="1"/>
    </xf>
    <xf numFmtId="3" fontId="15" fillId="2" borderId="2" xfId="6" applyNumberFormat="1" applyFont="1" applyFill="1" applyBorder="1" applyAlignment="1">
      <alignment horizontal="center" vertical="center" wrapText="1"/>
    </xf>
    <xf numFmtId="3" fontId="15" fillId="2" borderId="39" xfId="0" applyNumberFormat="1" applyFont="1" applyFill="1" applyBorder="1" applyAlignment="1">
      <alignment horizontal="center" vertical="center" wrapText="1"/>
    </xf>
    <xf numFmtId="3" fontId="15" fillId="2" borderId="61" xfId="0" applyNumberFormat="1" applyFont="1" applyFill="1" applyBorder="1" applyAlignment="1">
      <alignment horizontal="center" vertical="center" wrapText="1"/>
    </xf>
    <xf numFmtId="3" fontId="15" fillId="2" borderId="68" xfId="0" applyNumberFormat="1" applyFont="1" applyFill="1" applyBorder="1" applyAlignment="1">
      <alignment horizontal="center" vertical="center" wrapText="1"/>
    </xf>
    <xf numFmtId="3" fontId="15" fillId="2" borderId="34" xfId="6" applyNumberFormat="1" applyFont="1" applyFill="1" applyBorder="1" applyAlignment="1">
      <alignment horizontal="center" vertical="center" wrapText="1"/>
    </xf>
    <xf numFmtId="3" fontId="15" fillId="2" borderId="43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3" fontId="15" fillId="0" borderId="9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3" fontId="15" fillId="0" borderId="33" xfId="0" applyNumberFormat="1" applyFont="1" applyBorder="1" applyAlignment="1">
      <alignment horizontal="center" vertical="center" wrapText="1"/>
    </xf>
    <xf numFmtId="3" fontId="15" fillId="0" borderId="39" xfId="0" applyNumberFormat="1" applyFont="1" applyBorder="1" applyAlignment="1">
      <alignment horizontal="center" vertical="center" wrapText="1"/>
    </xf>
    <xf numFmtId="3" fontId="15" fillId="0" borderId="46" xfId="6" applyNumberFormat="1" applyFont="1" applyFill="1" applyBorder="1" applyAlignment="1">
      <alignment horizontal="center" vertical="center" wrapText="1"/>
    </xf>
    <xf numFmtId="0" fontId="15" fillId="2" borderId="34" xfId="6" applyFont="1" applyFill="1" applyBorder="1" applyAlignment="1">
      <alignment horizontal="left" vertical="center" wrapText="1"/>
    </xf>
    <xf numFmtId="3" fontId="15" fillId="0" borderId="47" xfId="6" applyNumberFormat="1" applyFont="1" applyFill="1" applyBorder="1" applyAlignment="1">
      <alignment horizontal="center" vertical="center" wrapText="1"/>
    </xf>
    <xf numFmtId="0" fontId="15" fillId="2" borderId="35" xfId="6" applyFont="1" applyFill="1" applyBorder="1" applyAlignment="1">
      <alignment horizontal="left" vertical="center" wrapText="1"/>
    </xf>
    <xf numFmtId="3" fontId="15" fillId="0" borderId="53" xfId="6" applyNumberFormat="1" applyFont="1" applyFill="1" applyBorder="1" applyAlignment="1">
      <alignment horizontal="center" vertical="center" wrapText="1"/>
    </xf>
    <xf numFmtId="3" fontId="15" fillId="0" borderId="68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0" fontId="22" fillId="0" borderId="37" xfId="0" applyFont="1" applyFill="1" applyBorder="1" applyAlignment="1">
      <alignment horizontal="center" vertical="center" wrapText="1"/>
    </xf>
    <xf numFmtId="0" fontId="15" fillId="0" borderId="70" xfId="0" applyFont="1" applyFill="1" applyBorder="1" applyAlignment="1">
      <alignment vertical="center" wrapText="1"/>
    </xf>
    <xf numFmtId="0" fontId="11" fillId="0" borderId="69" xfId="0" applyFont="1" applyFill="1" applyBorder="1" applyAlignment="1">
      <alignment horizontal="center" vertical="center" wrapText="1"/>
    </xf>
    <xf numFmtId="0" fontId="11" fillId="0" borderId="66" xfId="0" applyFont="1" applyFill="1" applyBorder="1" applyAlignment="1">
      <alignment horizontal="center" vertical="center" wrapText="1"/>
    </xf>
    <xf numFmtId="3" fontId="15" fillId="0" borderId="62" xfId="0" applyNumberFormat="1" applyFont="1" applyBorder="1" applyAlignment="1">
      <alignment horizontal="center" vertical="center" wrapText="1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3" fontId="15" fillId="0" borderId="68" xfId="0" applyNumberFormat="1" applyFont="1" applyBorder="1" applyAlignment="1">
      <alignment horizontal="center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3" fontId="15" fillId="0" borderId="47" xfId="0" applyNumberFormat="1" applyFont="1" applyFill="1" applyBorder="1" applyAlignment="1">
      <alignment horizontal="center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47" xfId="6" applyFont="1" applyFill="1" applyBorder="1" applyAlignment="1">
      <alignment horizontal="center" vertical="center" wrapText="1"/>
    </xf>
    <xf numFmtId="0" fontId="12" fillId="0" borderId="34" xfId="6" applyFont="1" applyFill="1" applyBorder="1" applyAlignment="1">
      <alignment horizontal="center" vertical="center" wrapText="1"/>
    </xf>
    <xf numFmtId="0" fontId="12" fillId="0" borderId="33" xfId="6" applyFont="1" applyFill="1" applyBorder="1" applyAlignment="1">
      <alignment horizontal="center" vertical="center" wrapText="1"/>
    </xf>
    <xf numFmtId="1" fontId="12" fillId="0" borderId="52" xfId="0" applyNumberFormat="1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1" fontId="12" fillId="0" borderId="55" xfId="6" applyNumberFormat="1" applyFont="1" applyFill="1" applyBorder="1" applyAlignment="1">
      <alignment horizontal="center" vertical="center" wrapText="1"/>
    </xf>
    <xf numFmtId="3" fontId="15" fillId="0" borderId="61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5" xfId="6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3" fontId="15" fillId="0" borderId="53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11" fillId="0" borderId="14" xfId="6" applyFont="1" applyFill="1" applyBorder="1" applyAlignment="1">
      <alignment horizontal="center" vertical="center" wrapText="1"/>
    </xf>
    <xf numFmtId="0" fontId="22" fillId="0" borderId="67" xfId="0" applyFont="1" applyFill="1" applyBorder="1" applyAlignment="1">
      <alignment horizontal="center" vertical="center" wrapText="1"/>
    </xf>
    <xf numFmtId="0" fontId="55" fillId="0" borderId="35" xfId="0" applyFont="1" applyFill="1" applyBorder="1" applyAlignment="1">
      <alignment horizontal="center" vertical="center" wrapText="1"/>
    </xf>
    <xf numFmtId="3" fontId="32" fillId="2" borderId="35" xfId="0" applyNumberFormat="1" applyFont="1" applyFill="1" applyBorder="1" applyAlignment="1">
      <alignment horizontal="center" vertical="center" wrapText="1"/>
    </xf>
    <xf numFmtId="0" fontId="11" fillId="0" borderId="46" xfId="6" applyFont="1" applyBorder="1" applyAlignment="1">
      <alignment horizontal="center" vertical="center"/>
    </xf>
    <xf numFmtId="0" fontId="15" fillId="2" borderId="34" xfId="6" applyFont="1" applyFill="1" applyBorder="1" applyAlignment="1">
      <alignment horizontal="center" vertical="center" wrapText="1"/>
    </xf>
    <xf numFmtId="0" fontId="11" fillId="2" borderId="34" xfId="6" applyFont="1" applyFill="1" applyBorder="1" applyAlignment="1">
      <alignment horizontal="center" vertical="center" wrapText="1"/>
    </xf>
    <xf numFmtId="0" fontId="15" fillId="2" borderId="35" xfId="6" applyFont="1" applyFill="1" applyBorder="1" applyAlignment="1">
      <alignment horizontal="center" vertical="center" wrapText="1"/>
    </xf>
    <xf numFmtId="0" fontId="11" fillId="2" borderId="35" xfId="6" applyFont="1" applyFill="1" applyBorder="1" applyAlignment="1">
      <alignment horizontal="center" vertical="center" wrapText="1"/>
    </xf>
    <xf numFmtId="0" fontId="15" fillId="0" borderId="10" xfId="6" applyFont="1" applyFill="1" applyBorder="1" applyAlignment="1">
      <alignment horizontal="left" vertical="center" wrapText="1"/>
    </xf>
    <xf numFmtId="3" fontId="15" fillId="2" borderId="0" xfId="6" applyNumberFormat="1" applyFont="1" applyFill="1" applyBorder="1" applyAlignment="1">
      <alignment horizontal="center" vertical="center" wrapText="1"/>
    </xf>
    <xf numFmtId="0" fontId="15" fillId="2" borderId="0" xfId="6" applyFont="1" applyFill="1" applyBorder="1" applyAlignment="1">
      <alignment horizontal="left" vertical="center" indent="1"/>
    </xf>
    <xf numFmtId="0" fontId="15" fillId="0" borderId="11" xfId="0" applyFont="1" applyFill="1" applyBorder="1" applyAlignment="1">
      <alignment horizontal="left" vertical="center" wrapText="1"/>
    </xf>
    <xf numFmtId="3" fontId="15" fillId="2" borderId="14" xfId="6" applyNumberFormat="1" applyFont="1" applyFill="1" applyBorder="1" applyAlignment="1">
      <alignment horizontal="center" vertical="center" wrapText="1"/>
    </xf>
    <xf numFmtId="3" fontId="15" fillId="0" borderId="17" xfId="4" applyNumberFormat="1" applyFont="1" applyFill="1" applyBorder="1" applyAlignment="1">
      <alignment horizontal="center" vertical="center" wrapText="1"/>
    </xf>
    <xf numFmtId="0" fontId="11" fillId="0" borderId="15" xfId="6" applyFont="1" applyFill="1" applyBorder="1" applyAlignment="1">
      <alignment horizontal="center" vertical="center" wrapText="1"/>
    </xf>
    <xf numFmtId="0" fontId="11" fillId="0" borderId="62" xfId="6" applyFont="1" applyFill="1" applyBorder="1" applyAlignment="1">
      <alignment horizontal="center" vertical="center" wrapText="1"/>
    </xf>
    <xf numFmtId="0" fontId="11" fillId="0" borderId="61" xfId="6" applyFont="1" applyFill="1" applyBorder="1" applyAlignment="1">
      <alignment horizontal="center" vertical="center" wrapText="1"/>
    </xf>
    <xf numFmtId="3" fontId="15" fillId="2" borderId="33" xfId="6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20" fillId="0" borderId="0" xfId="6" applyFont="1" applyFill="1" applyBorder="1" applyAlignment="1">
      <alignment horizontal="left" vertical="center"/>
    </xf>
    <xf numFmtId="0" fontId="20" fillId="0" borderId="11" xfId="6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9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3" fontId="15" fillId="0" borderId="14" xfId="4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3" fontId="15" fillId="0" borderId="3" xfId="4" applyNumberFormat="1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3" fontId="15" fillId="0" borderId="65" xfId="0" applyNumberFormat="1" applyFont="1" applyFill="1" applyBorder="1" applyAlignment="1">
      <alignment horizontal="center" vertical="center" wrapText="1"/>
    </xf>
    <xf numFmtId="3" fontId="15" fillId="0" borderId="35" xfId="0" applyNumberFormat="1" applyFont="1" applyBorder="1" applyAlignment="1">
      <alignment horizontal="center" vertical="center" wrapText="1"/>
    </xf>
    <xf numFmtId="3" fontId="15" fillId="0" borderId="67" xfId="0" applyNumberFormat="1" applyFont="1" applyFill="1" applyBorder="1" applyAlignment="1">
      <alignment horizontal="center" vertical="center" wrapText="1"/>
    </xf>
    <xf numFmtId="0" fontId="12" fillId="0" borderId="36" xfId="6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3" fontId="15" fillId="0" borderId="16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3" fontId="15" fillId="0" borderId="14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3" fontId="15" fillId="0" borderId="46" xfId="0" applyNumberFormat="1" applyFont="1" applyFill="1" applyBorder="1" applyAlignment="1">
      <alignment horizontal="center" vertical="center" wrapText="1"/>
    </xf>
    <xf numFmtId="3" fontId="15" fillId="0" borderId="3" xfId="4" applyNumberFormat="1" applyFont="1" applyFill="1" applyBorder="1" applyAlignment="1">
      <alignment horizontal="center" vertical="center" wrapText="1"/>
    </xf>
    <xf numFmtId="0" fontId="0" fillId="2" borderId="30" xfId="0" applyFill="1" applyBorder="1"/>
    <xf numFmtId="0" fontId="49" fillId="2" borderId="29" xfId="2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14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1" fillId="0" borderId="39" xfId="0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 wrapText="1"/>
    </xf>
    <xf numFmtId="0" fontId="15" fillId="0" borderId="61" xfId="0" applyFont="1" applyFill="1" applyBorder="1" applyAlignment="1">
      <alignment horizontal="left" vertical="center" wrapText="1"/>
    </xf>
    <xf numFmtId="0" fontId="52" fillId="2" borderId="29" xfId="2" applyFont="1" applyFill="1" applyBorder="1" applyAlignment="1" applyProtection="1">
      <alignment horizontal="center" vertical="center"/>
      <protection locked="0"/>
    </xf>
    <xf numFmtId="0" fontId="49" fillId="0" borderId="30" xfId="2" applyFont="1" applyBorder="1" applyAlignment="1" applyProtection="1">
      <alignment horizontal="center"/>
    </xf>
    <xf numFmtId="1" fontId="63" fillId="0" borderId="0" xfId="4" applyNumberFormat="1" applyFont="1" applyFill="1" applyBorder="1" applyAlignment="1">
      <alignment horizontal="center" vertical="center" wrapText="1"/>
    </xf>
    <xf numFmtId="1" fontId="63" fillId="0" borderId="11" xfId="4" applyNumberFormat="1" applyFont="1" applyFill="1" applyBorder="1" applyAlignment="1">
      <alignment horizontal="center" vertical="center" wrapText="1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0" fontId="22" fillId="0" borderId="36" xfId="6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3" fontId="15" fillId="0" borderId="37" xfId="4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 wrapText="1"/>
    </xf>
    <xf numFmtId="0" fontId="15" fillId="0" borderId="10" xfId="0" applyFont="1" applyFill="1" applyBorder="1" applyAlignment="1">
      <alignment horizontal="left" vertical="center" wrapText="1"/>
    </xf>
    <xf numFmtId="3" fontId="15" fillId="0" borderId="9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3" fontId="15" fillId="0" borderId="0" xfId="0" applyNumberFormat="1" applyFont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3" fontId="15" fillId="0" borderId="32" xfId="0" applyNumberFormat="1" applyFont="1" applyBorder="1" applyAlignment="1">
      <alignment horizontal="center" vertical="center" wrapText="1"/>
    </xf>
    <xf numFmtId="0" fontId="15" fillId="0" borderId="33" xfId="0" applyFont="1" applyBorder="1" applyAlignment="1">
      <alignment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5" fillId="0" borderId="34" xfId="0" applyFont="1" applyBorder="1" applyAlignment="1">
      <alignment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5" fillId="0" borderId="36" xfId="0" applyFont="1" applyBorder="1" applyAlignment="1">
      <alignment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5" fillId="0" borderId="35" xfId="0" applyFont="1" applyBorder="1" applyAlignment="1">
      <alignment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5" fillId="0" borderId="37" xfId="0" applyFont="1" applyBorder="1" applyAlignment="1">
      <alignment vertical="center" wrapText="1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0" fontId="15" fillId="0" borderId="62" xfId="0" applyFont="1" applyBorder="1" applyAlignment="1">
      <alignment vertical="center" wrapText="1"/>
    </xf>
    <xf numFmtId="0" fontId="15" fillId="0" borderId="61" xfId="0" applyFont="1" applyBorder="1" applyAlignment="1">
      <alignment vertical="center" wrapText="1"/>
    </xf>
    <xf numFmtId="0" fontId="15" fillId="0" borderId="69" xfId="0" applyFont="1" applyBorder="1" applyAlignment="1">
      <alignment vertical="center" wrapText="1"/>
    </xf>
    <xf numFmtId="0" fontId="11" fillId="0" borderId="70" xfId="0" applyFont="1" applyBorder="1" applyAlignment="1">
      <alignment horizontal="center" vertical="center" wrapText="1"/>
    </xf>
    <xf numFmtId="0" fontId="15" fillId="0" borderId="66" xfId="0" applyFont="1" applyBorder="1" applyAlignment="1">
      <alignment vertical="center" wrapText="1"/>
    </xf>
    <xf numFmtId="0" fontId="15" fillId="0" borderId="59" xfId="0" applyFont="1" applyBorder="1" applyAlignment="1">
      <alignment vertical="center" wrapText="1"/>
    </xf>
    <xf numFmtId="0" fontId="15" fillId="0" borderId="70" xfId="0" applyFont="1" applyBorder="1" applyAlignment="1">
      <alignment vertical="center" wrapText="1"/>
    </xf>
    <xf numFmtId="0" fontId="11" fillId="0" borderId="6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wrapText="1"/>
    </xf>
    <xf numFmtId="3" fontId="15" fillId="0" borderId="65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33" xfId="6" applyFont="1" applyBorder="1" applyAlignment="1">
      <alignment horizontal="left" vertical="center" wrapText="1"/>
    </xf>
    <xf numFmtId="0" fontId="11" fillId="0" borderId="46" xfId="6" applyFont="1" applyBorder="1" applyAlignment="1">
      <alignment horizontal="center" vertical="center" wrapText="1"/>
    </xf>
    <xf numFmtId="0" fontId="11" fillId="0" borderId="33" xfId="6" applyFont="1" applyBorder="1" applyAlignment="1">
      <alignment horizontal="center" vertical="center" wrapText="1"/>
    </xf>
    <xf numFmtId="3" fontId="15" fillId="0" borderId="46" xfId="6" applyNumberFormat="1" applyFont="1" applyBorder="1" applyAlignment="1">
      <alignment horizontal="center" vertical="center" wrapText="1"/>
    </xf>
    <xf numFmtId="0" fontId="11" fillId="0" borderId="47" xfId="6" applyFont="1" applyBorder="1" applyAlignment="1">
      <alignment horizontal="center" vertical="center" wrapText="1"/>
    </xf>
    <xf numFmtId="0" fontId="11" fillId="0" borderId="34" xfId="6" applyFont="1" applyBorder="1" applyAlignment="1">
      <alignment horizontal="center" vertical="center" wrapText="1"/>
    </xf>
    <xf numFmtId="3" fontId="15" fillId="0" borderId="47" xfId="6" applyNumberFormat="1" applyFont="1" applyBorder="1" applyAlignment="1">
      <alignment horizontal="center" vertical="center" wrapText="1"/>
    </xf>
    <xf numFmtId="0" fontId="15" fillId="0" borderId="35" xfId="6" applyFont="1" applyBorder="1" applyAlignment="1">
      <alignment horizontal="left" vertical="center" wrapText="1"/>
    </xf>
    <xf numFmtId="0" fontId="11" fillId="0" borderId="53" xfId="6" applyFont="1" applyBorder="1" applyAlignment="1">
      <alignment horizontal="center" vertical="center" wrapText="1"/>
    </xf>
    <xf numFmtId="0" fontId="11" fillId="0" borderId="35" xfId="6" applyFont="1" applyBorder="1" applyAlignment="1">
      <alignment horizontal="center" vertical="center" wrapText="1"/>
    </xf>
    <xf numFmtId="3" fontId="15" fillId="0" borderId="59" xfId="6" applyNumberFormat="1" applyFont="1" applyBorder="1" applyAlignment="1">
      <alignment horizontal="center" vertical="center" wrapText="1"/>
    </xf>
    <xf numFmtId="0" fontId="15" fillId="0" borderId="37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center" vertical="center" wrapText="1"/>
    </xf>
    <xf numFmtId="3" fontId="15" fillId="0" borderId="59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11" xfId="0" applyFont="1" applyBorder="1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20" fillId="0" borderId="0" xfId="6" applyFont="1" applyFill="1" applyBorder="1" applyAlignment="1">
      <alignment vertical="center" wrapText="1"/>
    </xf>
    <xf numFmtId="0" fontId="20" fillId="0" borderId="11" xfId="6" applyFont="1" applyFill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3" fontId="15" fillId="0" borderId="37" xfId="4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3" fontId="15" fillId="0" borderId="4" xfId="0" applyNumberFormat="1" applyFont="1" applyFill="1" applyBorder="1" applyAlignment="1">
      <alignment horizontal="center" vertical="center" wrapText="1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9" xfId="4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3" fontId="15" fillId="0" borderId="47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3" fontId="15" fillId="0" borderId="53" xfId="0" applyNumberFormat="1" applyFont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11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1" fontId="20" fillId="0" borderId="0" xfId="6" applyNumberFormat="1" applyFont="1" applyAlignment="1">
      <alignment vertical="center" wrapText="1"/>
    </xf>
    <xf numFmtId="1" fontId="20" fillId="0" borderId="11" xfId="6" applyNumberFormat="1" applyFont="1" applyBorder="1" applyAlignment="1">
      <alignment vertical="center" wrapText="1"/>
    </xf>
    <xf numFmtId="0" fontId="12" fillId="0" borderId="46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20" fillId="0" borderId="0" xfId="6" applyFont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3" fontId="15" fillId="0" borderId="33" xfId="6" applyNumberFormat="1" applyFont="1" applyBorder="1" applyAlignment="1">
      <alignment horizontal="center" vertical="center" wrapText="1"/>
    </xf>
    <xf numFmtId="3" fontId="15" fillId="0" borderId="34" xfId="6" applyNumberFormat="1" applyFont="1" applyBorder="1" applyAlignment="1">
      <alignment horizontal="center" vertical="center" wrapText="1"/>
    </xf>
    <xf numFmtId="3" fontId="15" fillId="0" borderId="35" xfId="6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3" fontId="15" fillId="0" borderId="37" xfId="6" applyNumberFormat="1" applyFont="1" applyBorder="1" applyAlignment="1">
      <alignment horizontal="center" vertical="center" wrapText="1"/>
    </xf>
    <xf numFmtId="3" fontId="15" fillId="0" borderId="9" xfId="6" applyNumberFormat="1" applyFont="1" applyBorder="1" applyAlignment="1">
      <alignment horizontal="center" vertical="center" wrapText="1"/>
    </xf>
    <xf numFmtId="3" fontId="15" fillId="0" borderId="36" xfId="6" applyNumberFormat="1" applyFont="1" applyBorder="1" applyAlignment="1">
      <alignment horizontal="center" vertical="center" wrapText="1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9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20" fillId="0" borderId="0" xfId="6" applyFont="1" applyFill="1" applyBorder="1" applyAlignment="1">
      <alignment horizontal="left" vertical="center" indent="1"/>
    </xf>
    <xf numFmtId="0" fontId="20" fillId="0" borderId="11" xfId="6" applyFont="1" applyFill="1" applyBorder="1" applyAlignment="1">
      <alignment horizontal="left" vertical="center" indent="1"/>
    </xf>
    <xf numFmtId="3" fontId="15" fillId="0" borderId="46" xfId="0" applyNumberFormat="1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center" wrapText="1"/>
    </xf>
    <xf numFmtId="1" fontId="4" fillId="0" borderId="11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3" fontId="15" fillId="0" borderId="38" xfId="6" applyNumberFormat="1" applyFont="1" applyFill="1" applyBorder="1" applyAlignment="1">
      <alignment horizontal="center" vertical="center" wrapText="1"/>
    </xf>
    <xf numFmtId="3" fontId="15" fillId="0" borderId="40" xfId="6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3" fontId="15" fillId="0" borderId="40" xfId="6" applyNumberFormat="1" applyFont="1" applyFill="1" applyBorder="1" applyAlignment="1">
      <alignment horizontal="center" vertical="center" wrapText="1"/>
    </xf>
    <xf numFmtId="1" fontId="63" fillId="0" borderId="0" xfId="4" applyNumberFormat="1" applyFont="1" applyFill="1" applyBorder="1" applyAlignment="1">
      <alignment vertical="center" wrapText="1"/>
    </xf>
    <xf numFmtId="1" fontId="63" fillId="0" borderId="11" xfId="4" applyNumberFormat="1" applyFont="1" applyFill="1" applyBorder="1" applyAlignment="1">
      <alignment vertical="center" wrapText="1"/>
    </xf>
    <xf numFmtId="0" fontId="15" fillId="0" borderId="43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horizontal="center" vertical="center" wrapText="1"/>
    </xf>
    <xf numFmtId="3" fontId="15" fillId="2" borderId="32" xfId="0" applyNumberFormat="1" applyFont="1" applyFill="1" applyBorder="1" applyAlignment="1">
      <alignment horizontal="center" vertical="center" wrapText="1"/>
    </xf>
    <xf numFmtId="3" fontId="15" fillId="0" borderId="32" xfId="6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 wrapText="1"/>
    </xf>
    <xf numFmtId="3" fontId="15" fillId="2" borderId="38" xfId="0" applyNumberFormat="1" applyFont="1" applyFill="1" applyBorder="1" applyAlignment="1">
      <alignment horizontal="center"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3" fontId="15" fillId="2" borderId="37" xfId="0" applyNumberFormat="1" applyFont="1" applyFill="1" applyBorder="1" applyAlignment="1">
      <alignment horizontal="center" vertical="center" wrapText="1"/>
    </xf>
    <xf numFmtId="3" fontId="15" fillId="2" borderId="3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3" fontId="15" fillId="2" borderId="38" xfId="0" applyNumberFormat="1" applyFont="1" applyFill="1" applyBorder="1" applyAlignment="1">
      <alignment horizontal="center"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3" fontId="15" fillId="0" borderId="37" xfId="0" applyNumberFormat="1" applyFont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center" vertical="center" wrapText="1"/>
    </xf>
    <xf numFmtId="3" fontId="15" fillId="2" borderId="3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13" fillId="0" borderId="0" xfId="4" applyFont="1" applyFill="1" applyBorder="1" applyAlignment="1">
      <alignment horizontal="center" vertical="center" wrapText="1"/>
    </xf>
    <xf numFmtId="0" fontId="13" fillId="0" borderId="16" xfId="4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5" fillId="0" borderId="0" xfId="6" applyFont="1" applyFill="1" applyBorder="1" applyAlignment="1">
      <alignment horizontal="left" vertical="center" wrapText="1"/>
    </xf>
    <xf numFmtId="0" fontId="22" fillId="0" borderId="54" xfId="6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11" fillId="0" borderId="63" xfId="6" applyFont="1" applyFill="1" applyBorder="1" applyAlignment="1">
      <alignment horizontal="center" vertical="center" wrapText="1"/>
    </xf>
    <xf numFmtId="0" fontId="22" fillId="0" borderId="52" xfId="0" applyFont="1" applyFill="1" applyBorder="1" applyAlignment="1">
      <alignment horizontal="center" vertical="center" wrapText="1"/>
    </xf>
    <xf numFmtId="0" fontId="12" fillId="0" borderId="55" xfId="6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54" xfId="6" applyFont="1" applyFill="1" applyBorder="1" applyAlignment="1">
      <alignment horizontal="center" vertical="center" wrapText="1"/>
    </xf>
    <xf numFmtId="0" fontId="12" fillId="0" borderId="52" xfId="6" applyFont="1" applyFill="1" applyBorder="1" applyAlignment="1">
      <alignment horizontal="center" vertical="center" wrapText="1"/>
    </xf>
    <xf numFmtId="0" fontId="12" fillId="0" borderId="63" xfId="6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55" xfId="0" applyFont="1" applyFill="1" applyBorder="1" applyAlignment="1">
      <alignment horizontal="center" vertical="center" wrapText="1"/>
    </xf>
    <xf numFmtId="0" fontId="22" fillId="0" borderId="72" xfId="0" applyFont="1" applyFill="1" applyBorder="1" applyAlignment="1">
      <alignment horizontal="center" vertical="center" wrapText="1"/>
    </xf>
    <xf numFmtId="0" fontId="22" fillId="0" borderId="63" xfId="6" applyFont="1" applyFill="1" applyBorder="1" applyAlignment="1">
      <alignment horizontal="center" vertical="center" wrapText="1"/>
    </xf>
    <xf numFmtId="0" fontId="15" fillId="0" borderId="0" xfId="4" applyFont="1" applyFill="1" applyBorder="1" applyAlignment="1">
      <alignment horizontal="left" vertical="center" wrapText="1"/>
    </xf>
    <xf numFmtId="0" fontId="15" fillId="0" borderId="0" xfId="4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vertical="center" wrapText="1"/>
    </xf>
    <xf numFmtId="0" fontId="15" fillId="0" borderId="62" xfId="0" applyFont="1" applyBorder="1" applyAlignment="1">
      <alignment horizontal="left" vertical="center" wrapText="1"/>
    </xf>
    <xf numFmtId="0" fontId="15" fillId="0" borderId="61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5" fillId="0" borderId="66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62" xfId="6" applyFont="1" applyBorder="1" applyAlignment="1">
      <alignment horizontal="left" vertical="center" wrapText="1"/>
    </xf>
    <xf numFmtId="0" fontId="15" fillId="2" borderId="61" xfId="6" applyFont="1" applyFill="1" applyBorder="1" applyAlignment="1">
      <alignment horizontal="left" vertical="center" wrapText="1"/>
    </xf>
    <xf numFmtId="0" fontId="15" fillId="0" borderId="59" xfId="6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center" vertical="center" wrapText="1"/>
    </xf>
    <xf numFmtId="0" fontId="15" fillId="0" borderId="0" xfId="6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left" vertical="center" wrapText="1"/>
    </xf>
    <xf numFmtId="0" fontId="22" fillId="0" borderId="74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left" vertical="center" wrapText="1"/>
    </xf>
    <xf numFmtId="0" fontId="15" fillId="0" borderId="44" xfId="0" applyFont="1" applyFill="1" applyBorder="1" applyAlignment="1">
      <alignment horizontal="left" vertical="center" wrapText="1"/>
    </xf>
    <xf numFmtId="0" fontId="15" fillId="0" borderId="51" xfId="0" applyFont="1" applyFill="1" applyBorder="1" applyAlignment="1">
      <alignment horizontal="left" vertical="center" wrapText="1"/>
    </xf>
    <xf numFmtId="3" fontId="32" fillId="0" borderId="48" xfId="0" applyNumberFormat="1" applyFont="1" applyFill="1" applyBorder="1" applyAlignment="1">
      <alignment horizontal="center" vertical="center" wrapText="1"/>
    </xf>
    <xf numFmtId="3" fontId="32" fillId="0" borderId="45" xfId="0" applyNumberFormat="1" applyFont="1" applyFill="1" applyBorder="1" applyAlignment="1">
      <alignment horizontal="center" vertical="center" wrapText="1"/>
    </xf>
    <xf numFmtId="3" fontId="32" fillId="0" borderId="50" xfId="0" applyNumberFormat="1" applyFont="1" applyFill="1" applyBorder="1" applyAlignment="1">
      <alignment horizontal="center" vertical="center" wrapText="1"/>
    </xf>
    <xf numFmtId="3" fontId="32" fillId="0" borderId="73" xfId="0" applyNumberFormat="1" applyFont="1" applyFill="1" applyBorder="1" applyAlignment="1">
      <alignment horizontal="center" vertical="center" wrapText="1"/>
    </xf>
    <xf numFmtId="3" fontId="32" fillId="0" borderId="17" xfId="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0" xfId="6" applyFont="1" applyFill="1" applyBorder="1" applyAlignment="1">
      <alignment horizontal="center" vertical="center" wrapText="1"/>
    </xf>
    <xf numFmtId="0" fontId="20" fillId="0" borderId="11" xfId="6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5" fillId="0" borderId="6" xfId="4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5" fillId="0" borderId="77" xfId="0" applyFont="1" applyBorder="1" applyAlignment="1">
      <alignment vertical="center" wrapText="1"/>
    </xf>
    <xf numFmtId="3" fontId="15" fillId="0" borderId="50" xfId="4" applyNumberFormat="1" applyFont="1" applyFill="1" applyBorder="1" applyAlignment="1">
      <alignment horizontal="center" vertical="center" wrapText="1"/>
    </xf>
    <xf numFmtId="0" fontId="15" fillId="0" borderId="78" xfId="0" applyFont="1" applyBorder="1" applyAlignment="1">
      <alignment vertical="center" wrapText="1"/>
    </xf>
    <xf numFmtId="0" fontId="15" fillId="0" borderId="79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22" fillId="0" borderId="0" xfId="6" applyFont="1" applyFill="1" applyBorder="1" applyAlignment="1">
      <alignment horizontal="center" vertical="center" wrapText="1"/>
    </xf>
    <xf numFmtId="0" fontId="57" fillId="7" borderId="0" xfId="2" applyFont="1" applyFill="1" applyBorder="1" applyAlignment="1" applyProtection="1">
      <alignment vertical="center"/>
      <protection locked="0"/>
    </xf>
    <xf numFmtId="0" fontId="57" fillId="7" borderId="0" xfId="2" applyFont="1" applyFill="1" applyBorder="1" applyAlignment="1" applyProtection="1">
      <alignment vertical="center"/>
    </xf>
    <xf numFmtId="0" fontId="57" fillId="7" borderId="0" xfId="2" applyFont="1" applyFill="1" applyBorder="1" applyAlignment="1" applyProtection="1">
      <alignment horizontal="center" vertical="center"/>
    </xf>
    <xf numFmtId="0" fontId="58" fillId="7" borderId="0" xfId="1" applyFont="1" applyFill="1" applyBorder="1" applyAlignment="1">
      <alignment vertical="center"/>
    </xf>
    <xf numFmtId="0" fontId="58" fillId="4" borderId="18" xfId="1" applyFont="1" applyFill="1" applyBorder="1" applyAlignment="1">
      <alignment horizontal="center" vertical="center"/>
    </xf>
    <xf numFmtId="0" fontId="49" fillId="0" borderId="30" xfId="2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34" fillId="3" borderId="0" xfId="0" applyFont="1" applyFill="1" applyAlignment="1">
      <alignment horizontal="center" vertical="center"/>
    </xf>
    <xf numFmtId="0" fontId="4" fillId="0" borderId="12" xfId="6" applyFont="1" applyBorder="1" applyAlignment="1">
      <alignment horizontal="center" vertical="center" wrapText="1"/>
    </xf>
    <xf numFmtId="0" fontId="4" fillId="0" borderId="73" xfId="6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2" borderId="16" xfId="6" applyFont="1" applyFill="1" applyBorder="1" applyAlignment="1">
      <alignment horizontal="left" vertical="center" wrapText="1"/>
    </xf>
    <xf numFmtId="1" fontId="16" fillId="0" borderId="15" xfId="6" applyNumberFormat="1" applyFont="1" applyBorder="1" applyAlignment="1">
      <alignment horizontal="center" vertical="center" wrapText="1"/>
    </xf>
    <xf numFmtId="1" fontId="14" fillId="0" borderId="16" xfId="6" applyNumberFormat="1" applyFont="1" applyBorder="1" applyAlignment="1">
      <alignment horizontal="center" vertical="center" wrapText="1"/>
    </xf>
    <xf numFmtId="0" fontId="14" fillId="0" borderId="17" xfId="6" applyFont="1" applyBorder="1" applyAlignment="1">
      <alignment horizontal="center" vertical="center" wrapText="1"/>
    </xf>
    <xf numFmtId="0" fontId="4" fillId="2" borderId="42" xfId="6" applyFont="1" applyFill="1" applyBorder="1" applyAlignment="1">
      <alignment horizontal="left" vertical="center" wrapText="1"/>
    </xf>
    <xf numFmtId="0" fontId="4" fillId="2" borderId="27" xfId="6" applyFont="1" applyFill="1" applyBorder="1" applyAlignment="1">
      <alignment horizontal="left" vertical="center" wrapText="1"/>
    </xf>
    <xf numFmtId="0" fontId="4" fillId="0" borderId="40" xfId="6" applyFont="1" applyBorder="1" applyAlignment="1">
      <alignment horizontal="center" vertical="center" wrapText="1"/>
    </xf>
    <xf numFmtId="0" fontId="4" fillId="0" borderId="42" xfId="6" applyFont="1" applyBorder="1" applyAlignment="1">
      <alignment horizontal="left" vertical="center" wrapText="1"/>
    </xf>
    <xf numFmtId="0" fontId="4" fillId="0" borderId="28" xfId="6" applyFont="1" applyBorder="1" applyAlignment="1">
      <alignment horizontal="left" vertical="center" wrapText="1"/>
    </xf>
    <xf numFmtId="3" fontId="4" fillId="0" borderId="80" xfId="4" applyNumberFormat="1" applyFont="1" applyFill="1" applyBorder="1" applyAlignment="1">
      <alignment horizontal="center" vertical="center" wrapText="1"/>
    </xf>
    <xf numFmtId="0" fontId="4" fillId="2" borderId="77" xfId="6" applyFont="1" applyFill="1" applyBorder="1" applyAlignment="1">
      <alignment horizontal="left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77" xfId="6" applyFont="1" applyBorder="1" applyAlignment="1">
      <alignment horizontal="left" vertical="center" wrapText="1"/>
    </xf>
    <xf numFmtId="0" fontId="4" fillId="0" borderId="20" xfId="6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1" fontId="16" fillId="0" borderId="16" xfId="6" applyNumberFormat="1" applyFont="1" applyBorder="1" applyAlignment="1">
      <alignment horizontal="center" vertical="center" wrapText="1"/>
    </xf>
    <xf numFmtId="0" fontId="11" fillId="2" borderId="16" xfId="6" applyFont="1" applyFill="1" applyBorder="1" applyAlignment="1">
      <alignment horizontal="center" vertical="center" wrapText="1"/>
    </xf>
    <xf numFmtId="3" fontId="15" fillId="2" borderId="16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5" fillId="2" borderId="16" xfId="6" applyFont="1" applyFill="1" applyBorder="1" applyAlignment="1">
      <alignment horizontal="center" vertical="center" wrapText="1"/>
    </xf>
    <xf numFmtId="1" fontId="19" fillId="0" borderId="15" xfId="6" applyNumberFormat="1" applyFont="1" applyBorder="1" applyAlignment="1">
      <alignment vertical="center" wrapText="1"/>
    </xf>
    <xf numFmtId="0" fontId="20" fillId="0" borderId="16" xfId="0" applyFont="1" applyBorder="1" applyAlignment="1">
      <alignment horizontal="right" vertical="center"/>
    </xf>
    <xf numFmtId="0" fontId="15" fillId="0" borderId="17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66" fillId="2" borderId="13" xfId="6" applyFont="1" applyFill="1" applyBorder="1" applyAlignment="1">
      <alignment vertical="top" wrapText="1"/>
    </xf>
    <xf numFmtId="0" fontId="66" fillId="2" borderId="48" xfId="6" applyFont="1" applyFill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27" xfId="6" applyFont="1" applyBorder="1" applyAlignment="1">
      <alignment horizontal="left" vertical="center" wrapText="1"/>
    </xf>
    <xf numFmtId="0" fontId="4" fillId="0" borderId="18" xfId="6" applyFont="1" applyBorder="1" applyAlignment="1">
      <alignment horizontal="left" vertical="center" wrapText="1"/>
    </xf>
    <xf numFmtId="0" fontId="4" fillId="0" borderId="31" xfId="6" applyFont="1" applyBorder="1" applyAlignment="1">
      <alignment horizontal="left" vertical="center" wrapText="1"/>
    </xf>
    <xf numFmtId="0" fontId="4" fillId="2" borderId="81" xfId="6" applyFont="1" applyFill="1" applyBorder="1" applyAlignment="1">
      <alignment horizontal="left" vertical="center" wrapText="1"/>
    </xf>
    <xf numFmtId="0" fontId="4" fillId="0" borderId="8" xfId="6" applyFont="1" applyBorder="1" applyAlignment="1">
      <alignment horizontal="left" vertical="center" wrapText="1"/>
    </xf>
    <xf numFmtId="0" fontId="4" fillId="0" borderId="19" xfId="6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9" borderId="77" xfId="6" applyFont="1" applyFill="1" applyBorder="1" applyAlignment="1">
      <alignment horizontal="left" vertical="center" wrapText="1"/>
    </xf>
    <xf numFmtId="0" fontId="4" fillId="10" borderId="27" xfId="6" applyFont="1" applyFill="1" applyBorder="1" applyAlignment="1">
      <alignment horizontal="left" vertical="center" wrapText="1"/>
    </xf>
    <xf numFmtId="0" fontId="4" fillId="9" borderId="7" xfId="6" applyFont="1" applyFill="1" applyBorder="1" applyAlignment="1">
      <alignment horizontal="center" vertical="center" wrapText="1"/>
    </xf>
    <xf numFmtId="0" fontId="4" fillId="9" borderId="20" xfId="6" applyFont="1" applyFill="1" applyBorder="1" applyAlignment="1">
      <alignment horizontal="left" vertical="center" wrapText="1"/>
    </xf>
    <xf numFmtId="3" fontId="4" fillId="9" borderId="80" xfId="4" applyNumberFormat="1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68" fillId="9" borderId="7" xfId="6" applyFont="1" applyFill="1" applyBorder="1" applyAlignment="1">
      <alignment horizontal="center" vertical="center" wrapText="1"/>
    </xf>
    <xf numFmtId="0" fontId="4" fillId="0" borderId="40" xfId="4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0" fillId="0" borderId="5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69" fillId="0" borderId="82" xfId="6" applyFont="1" applyBorder="1" applyAlignment="1">
      <alignment horizontal="left" vertical="center" wrapText="1"/>
    </xf>
    <xf numFmtId="0" fontId="69" fillId="0" borderId="77" xfId="6" applyFont="1" applyBorder="1" applyAlignment="1">
      <alignment horizontal="left" vertical="center" wrapText="1"/>
    </xf>
    <xf numFmtId="0" fontId="69" fillId="0" borderId="78" xfId="6" applyFont="1" applyBorder="1" applyAlignment="1">
      <alignment horizontal="left" vertical="center" wrapText="1"/>
    </xf>
    <xf numFmtId="0" fontId="71" fillId="0" borderId="3" xfId="6" applyFont="1" applyBorder="1" applyAlignment="1">
      <alignment horizontal="center" vertical="center" wrapText="1"/>
    </xf>
    <xf numFmtId="0" fontId="69" fillId="0" borderId="18" xfId="6" applyFont="1" applyBorder="1" applyAlignment="1">
      <alignment horizontal="center" vertical="center" wrapText="1"/>
    </xf>
    <xf numFmtId="3" fontId="69" fillId="0" borderId="18" xfId="6" applyNumberFormat="1" applyFont="1" applyBorder="1" applyAlignment="1">
      <alignment horizontal="center" vertical="center" wrapText="1"/>
    </xf>
    <xf numFmtId="3" fontId="69" fillId="0" borderId="18" xfId="0" applyNumberFormat="1" applyFont="1" applyBorder="1" applyAlignment="1">
      <alignment horizontal="center" vertical="center" wrapText="1"/>
    </xf>
    <xf numFmtId="0" fontId="69" fillId="0" borderId="83" xfId="6" applyFont="1" applyBorder="1" applyAlignment="1">
      <alignment horizontal="center" vertical="center" wrapText="1"/>
    </xf>
    <xf numFmtId="3" fontId="69" fillId="0" borderId="83" xfId="6" applyNumberFormat="1" applyFont="1" applyBorder="1" applyAlignment="1">
      <alignment horizontal="center" vertical="center" wrapText="1"/>
    </xf>
    <xf numFmtId="3" fontId="69" fillId="0" borderId="83" xfId="0" applyNumberFormat="1" applyFont="1" applyBorder="1" applyAlignment="1">
      <alignment horizontal="center" vertical="center" wrapText="1"/>
    </xf>
    <xf numFmtId="0" fontId="69" fillId="0" borderId="85" xfId="6" applyFont="1" applyBorder="1" applyAlignment="1">
      <alignment horizontal="center" vertical="center" wrapText="1"/>
    </xf>
    <xf numFmtId="3" fontId="69" fillId="0" borderId="85" xfId="6" applyNumberFormat="1" applyFont="1" applyBorder="1" applyAlignment="1">
      <alignment horizontal="center" vertical="center" wrapText="1"/>
    </xf>
    <xf numFmtId="3" fontId="69" fillId="0" borderId="85" xfId="0" applyNumberFormat="1" applyFont="1" applyBorder="1" applyAlignment="1">
      <alignment horizontal="center" vertical="center" wrapText="1"/>
    </xf>
    <xf numFmtId="3" fontId="69" fillId="0" borderId="83" xfId="4" applyNumberFormat="1" applyFont="1" applyFill="1" applyBorder="1" applyAlignment="1">
      <alignment horizontal="center" vertical="center" wrapText="1"/>
    </xf>
    <xf numFmtId="3" fontId="69" fillId="0" borderId="84" xfId="4" applyNumberFormat="1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left" vertical="center" wrapText="1"/>
    </xf>
    <xf numFmtId="3" fontId="69" fillId="0" borderId="18" xfId="4" applyNumberFormat="1" applyFont="1" applyFill="1" applyBorder="1" applyAlignment="1">
      <alignment horizontal="center" vertical="center" wrapText="1"/>
    </xf>
    <xf numFmtId="3" fontId="69" fillId="0" borderId="80" xfId="4" applyNumberFormat="1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vertical="center" wrapText="1"/>
    </xf>
    <xf numFmtId="0" fontId="69" fillId="0" borderId="18" xfId="6" applyFont="1" applyFill="1" applyBorder="1" applyAlignment="1">
      <alignment horizontal="left" vertical="center" wrapText="1"/>
    </xf>
    <xf numFmtId="3" fontId="69" fillId="0" borderId="85" xfId="4" applyNumberFormat="1" applyFont="1" applyFill="1" applyBorder="1" applyAlignment="1">
      <alignment horizontal="center" vertical="center" wrapText="1"/>
    </xf>
    <xf numFmtId="3" fontId="69" fillId="0" borderId="86" xfId="4" applyNumberFormat="1" applyFont="1" applyFill="1" applyBorder="1" applyAlignment="1">
      <alignment horizontal="center" vertical="center" wrapText="1"/>
    </xf>
    <xf numFmtId="0" fontId="71" fillId="0" borderId="3" xfId="6" applyFont="1" applyBorder="1" applyAlignment="1">
      <alignment vertical="center" wrapText="1"/>
    </xf>
    <xf numFmtId="0" fontId="71" fillId="0" borderId="9" xfId="6" applyFont="1" applyBorder="1" applyAlignment="1">
      <alignment vertical="center" wrapText="1"/>
    </xf>
    <xf numFmtId="0" fontId="69" fillId="0" borderId="85" xfId="6" applyFont="1" applyFill="1" applyBorder="1" applyAlignment="1">
      <alignment horizontal="left" vertical="center" wrapText="1"/>
    </xf>
    <xf numFmtId="165" fontId="69" fillId="0" borderId="7" xfId="6" applyNumberFormat="1" applyFont="1" applyBorder="1" applyAlignment="1">
      <alignment horizontal="center" vertical="center" wrapText="1"/>
    </xf>
    <xf numFmtId="3" fontId="69" fillId="0" borderId="87" xfId="6" applyNumberFormat="1" applyFont="1" applyBorder="1" applyAlignment="1">
      <alignment horizontal="center" vertical="center" wrapText="1"/>
    </xf>
    <xf numFmtId="3" fontId="69" fillId="0" borderId="20" xfId="6" applyNumberFormat="1" applyFont="1" applyBorder="1" applyAlignment="1">
      <alignment horizontal="center" vertical="center" wrapText="1"/>
    </xf>
    <xf numFmtId="3" fontId="69" fillId="0" borderId="20" xfId="0" applyNumberFormat="1" applyFont="1" applyBorder="1" applyAlignment="1">
      <alignment horizontal="center" vertical="center" wrapText="1"/>
    </xf>
    <xf numFmtId="3" fontId="69" fillId="0" borderId="88" xfId="6" applyNumberFormat="1" applyFont="1" applyBorder="1" applyAlignment="1">
      <alignment horizontal="center" vertical="center" wrapText="1"/>
    </xf>
    <xf numFmtId="165" fontId="69" fillId="0" borderId="1" xfId="6" applyNumberFormat="1" applyFont="1" applyBorder="1" applyAlignment="1">
      <alignment horizontal="center" vertical="center" wrapText="1"/>
    </xf>
    <xf numFmtId="165" fontId="69" fillId="0" borderId="40" xfId="6" applyNumberFormat="1" applyFont="1" applyBorder="1" applyAlignment="1">
      <alignment horizontal="center" vertical="center" wrapText="1"/>
    </xf>
    <xf numFmtId="165" fontId="69" fillId="0" borderId="12" xfId="6" applyNumberFormat="1" applyFont="1" applyBorder="1" applyAlignment="1">
      <alignment horizontal="center" vertical="center" wrapText="1"/>
    </xf>
    <xf numFmtId="0" fontId="75" fillId="0" borderId="18" xfId="6" applyFont="1" applyBorder="1" applyAlignment="1">
      <alignment horizontal="center" vertical="center" wrapText="1"/>
    </xf>
    <xf numFmtId="0" fontId="75" fillId="0" borderId="85" xfId="6" applyFont="1" applyBorder="1" applyAlignment="1">
      <alignment horizontal="center" vertical="center" wrapText="1"/>
    </xf>
    <xf numFmtId="0" fontId="69" fillId="0" borderId="81" xfId="6" applyFont="1" applyBorder="1" applyAlignment="1">
      <alignment horizontal="left" vertical="center" wrapText="1"/>
    </xf>
    <xf numFmtId="0" fontId="69" fillId="0" borderId="29" xfId="0" applyFont="1" applyFill="1" applyBorder="1" applyAlignment="1">
      <alignment vertical="center" wrapText="1"/>
    </xf>
    <xf numFmtId="0" fontId="69" fillId="0" borderId="29" xfId="6" applyFont="1" applyBorder="1" applyAlignment="1">
      <alignment horizontal="center" vertical="center" wrapText="1"/>
    </xf>
    <xf numFmtId="0" fontId="75" fillId="0" borderId="29" xfId="6" applyFont="1" applyBorder="1" applyAlignment="1">
      <alignment horizontal="center" vertical="center" wrapText="1"/>
    </xf>
    <xf numFmtId="3" fontId="69" fillId="0" borderId="89" xfId="4" applyNumberFormat="1" applyFont="1" applyFill="1" applyBorder="1" applyAlignment="1">
      <alignment horizontal="center" vertical="center" wrapText="1"/>
    </xf>
    <xf numFmtId="0" fontId="69" fillId="0" borderId="42" xfId="6" applyFont="1" applyBorder="1" applyAlignment="1">
      <alignment horizontal="left" vertical="center" wrapText="1"/>
    </xf>
    <xf numFmtId="0" fontId="69" fillId="0" borderId="31" xfId="0" applyFont="1" applyFill="1" applyBorder="1" applyAlignment="1">
      <alignment vertical="center" wrapText="1"/>
    </xf>
    <xf numFmtId="0" fontId="69" fillId="0" borderId="31" xfId="6" applyFont="1" applyBorder="1" applyAlignment="1">
      <alignment horizontal="center" vertical="center" wrapText="1"/>
    </xf>
    <xf numFmtId="0" fontId="75" fillId="0" borderId="31" xfId="6" applyFont="1" applyBorder="1" applyAlignment="1">
      <alignment horizontal="center" vertical="center" wrapText="1"/>
    </xf>
    <xf numFmtId="3" fontId="69" fillId="0" borderId="31" xfId="0" applyNumberFormat="1" applyFont="1" applyBorder="1" applyAlignment="1">
      <alignment horizontal="center" vertical="center" wrapText="1"/>
    </xf>
    <xf numFmtId="3" fontId="69" fillId="0" borderId="90" xfId="4" applyNumberFormat="1" applyFont="1" applyFill="1" applyBorder="1" applyAlignment="1">
      <alignment horizontal="center" vertical="center" wrapText="1"/>
    </xf>
    <xf numFmtId="0" fontId="15" fillId="0" borderId="42" xfId="6" applyFont="1" applyBorder="1" applyAlignment="1">
      <alignment horizontal="left" vertical="center" wrapText="1"/>
    </xf>
    <xf numFmtId="0" fontId="15" fillId="0" borderId="26" xfId="6" applyFont="1" applyBorder="1" applyAlignment="1">
      <alignment horizontal="left" vertical="center" wrapText="1"/>
    </xf>
    <xf numFmtId="0" fontId="18" fillId="0" borderId="40" xfId="6" applyFont="1" applyBorder="1" applyAlignment="1">
      <alignment horizontal="center" vertical="center" wrapText="1"/>
    </xf>
    <xf numFmtId="0" fontId="15" fillId="0" borderId="28" xfId="6" applyFont="1" applyBorder="1" applyAlignment="1">
      <alignment horizontal="left" vertical="center" wrapText="1"/>
    </xf>
    <xf numFmtId="0" fontId="15" fillId="0" borderId="31" xfId="6" applyFont="1" applyBorder="1" applyAlignment="1">
      <alignment horizontal="left" vertical="center" wrapText="1"/>
    </xf>
    <xf numFmtId="0" fontId="11" fillId="0" borderId="40" xfId="6" applyFont="1" applyBorder="1" applyAlignment="1">
      <alignment horizontal="center" vertical="center" wrapText="1"/>
    </xf>
    <xf numFmtId="3" fontId="15" fillId="0" borderId="28" xfId="0" applyNumberFormat="1" applyFont="1" applyBorder="1" applyAlignment="1">
      <alignment horizontal="center" vertical="center" wrapText="1"/>
    </xf>
    <xf numFmtId="3" fontId="15" fillId="0" borderId="90" xfId="6" applyNumberFormat="1" applyFont="1" applyBorder="1" applyAlignment="1">
      <alignment horizontal="center" vertical="center" wrapText="1"/>
    </xf>
    <xf numFmtId="0" fontId="15" fillId="0" borderId="77" xfId="6" applyFont="1" applyBorder="1" applyAlignment="1">
      <alignment horizontal="left" vertical="center" wrapText="1"/>
    </xf>
    <xf numFmtId="0" fontId="18" fillId="0" borderId="7" xfId="6" applyFont="1" applyBorder="1" applyAlignment="1">
      <alignment horizontal="center" vertical="center" wrapText="1"/>
    </xf>
    <xf numFmtId="0" fontId="15" fillId="0" borderId="20" xfId="6" applyFont="1" applyBorder="1" applyAlignment="1">
      <alignment horizontal="left" vertical="center" wrapText="1"/>
    </xf>
    <xf numFmtId="0" fontId="15" fillId="0" borderId="18" xfId="6" applyFont="1" applyBorder="1" applyAlignment="1">
      <alignment horizontal="left" vertical="center" wrapText="1"/>
    </xf>
    <xf numFmtId="0" fontId="15" fillId="0" borderId="19" xfId="6" applyFont="1" applyBorder="1" applyAlignment="1">
      <alignment horizontal="left" vertical="center" wrapText="1"/>
    </xf>
    <xf numFmtId="0" fontId="11" fillId="0" borderId="7" xfId="6" applyFont="1" applyBorder="1" applyAlignment="1">
      <alignment horizontal="center" vertical="center" wrapText="1"/>
    </xf>
    <xf numFmtId="3" fontId="15" fillId="0" borderId="20" xfId="0" applyNumberFormat="1" applyFont="1" applyBorder="1" applyAlignment="1">
      <alignment horizontal="center" vertical="center" wrapText="1"/>
    </xf>
    <xf numFmtId="3" fontId="15" fillId="0" borderId="80" xfId="6" applyNumberFormat="1" applyFont="1" applyBorder="1" applyAlignment="1">
      <alignment horizontal="center" vertical="center" wrapText="1"/>
    </xf>
    <xf numFmtId="0" fontId="15" fillId="10" borderId="26" xfId="6" applyFont="1" applyFill="1" applyBorder="1" applyAlignment="1">
      <alignment horizontal="left" vertical="center" wrapText="1"/>
    </xf>
    <xf numFmtId="0" fontId="15" fillId="0" borderId="81" xfId="6" applyFont="1" applyBorder="1" applyAlignment="1">
      <alignment horizontal="left" vertical="center" wrapText="1"/>
    </xf>
    <xf numFmtId="0" fontId="18" fillId="0" borderId="38" xfId="6" applyFont="1" applyBorder="1" applyAlignment="1">
      <alignment horizontal="center" vertical="center" wrapText="1"/>
    </xf>
    <xf numFmtId="0" fontId="15" fillId="0" borderId="20" xfId="6" applyFont="1" applyBorder="1" applyAlignment="1">
      <alignment vertical="center" wrapText="1"/>
    </xf>
    <xf numFmtId="0" fontId="15" fillId="0" borderId="18" xfId="6" applyFont="1" applyBorder="1" applyAlignment="1">
      <alignment vertical="center" wrapText="1"/>
    </xf>
    <xf numFmtId="0" fontId="15" fillId="0" borderId="8" xfId="6" applyFont="1" applyBorder="1" applyAlignment="1">
      <alignment vertical="center" wrapText="1"/>
    </xf>
    <xf numFmtId="0" fontId="11" fillId="0" borderId="38" xfId="6" applyFont="1" applyBorder="1" applyAlignment="1">
      <alignment horizontal="center" vertical="center" wrapText="1"/>
    </xf>
    <xf numFmtId="3" fontId="15" fillId="0" borderId="23" xfId="0" applyNumberFormat="1" applyFont="1" applyBorder="1" applyAlignment="1">
      <alignment horizontal="center" vertical="center" wrapText="1"/>
    </xf>
    <xf numFmtId="0" fontId="15" fillId="0" borderId="19" xfId="6" applyFont="1" applyBorder="1" applyAlignment="1">
      <alignment vertical="center" wrapText="1"/>
    </xf>
    <xf numFmtId="0" fontId="15" fillId="0" borderId="51" xfId="6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3" fontId="15" fillId="2" borderId="28" xfId="0" applyNumberFormat="1" applyFont="1" applyFill="1" applyBorder="1" applyAlignment="1">
      <alignment horizontal="center" vertical="center" wrapText="1"/>
    </xf>
    <xf numFmtId="3" fontId="15" fillId="0" borderId="64" xfId="6" applyNumberFormat="1" applyFont="1" applyBorder="1" applyAlignment="1">
      <alignment horizontal="center" vertical="center" wrapText="1"/>
    </xf>
    <xf numFmtId="0" fontId="15" fillId="0" borderId="77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3" fontId="15" fillId="0" borderId="50" xfId="6" applyNumberFormat="1" applyFont="1" applyBorder="1" applyAlignment="1">
      <alignment horizontal="center" vertical="center" wrapText="1"/>
    </xf>
    <xf numFmtId="0" fontId="29" fillId="0" borderId="16" xfId="6" applyFont="1" applyBorder="1" applyAlignment="1">
      <alignment vertical="center" wrapText="1"/>
    </xf>
    <xf numFmtId="3" fontId="16" fillId="0" borderId="16" xfId="6" applyNumberFormat="1" applyFont="1" applyBorder="1" applyAlignment="1">
      <alignment vertical="center" wrapText="1"/>
    </xf>
    <xf numFmtId="3" fontId="16" fillId="0" borderId="17" xfId="6" applyNumberFormat="1" applyFont="1" applyBorder="1" applyAlignment="1">
      <alignment vertical="center" wrapText="1"/>
    </xf>
    <xf numFmtId="1" fontId="16" fillId="0" borderId="5" xfId="6" applyNumberFormat="1" applyFont="1" applyBorder="1" applyAlignment="1">
      <alignment horizontal="center" vertical="center" wrapText="1"/>
    </xf>
    <xf numFmtId="1" fontId="14" fillId="0" borderId="5" xfId="6" applyNumberFormat="1" applyFont="1" applyBorder="1" applyAlignment="1">
      <alignment horizontal="center" vertical="center" wrapText="1"/>
    </xf>
    <xf numFmtId="0" fontId="14" fillId="0" borderId="6" xfId="6" applyFont="1" applyBorder="1" applyAlignment="1">
      <alignment horizontal="center" vertical="center" wrapText="1"/>
    </xf>
    <xf numFmtId="1" fontId="16" fillId="0" borderId="0" xfId="6" applyNumberFormat="1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1" fontId="14" fillId="0" borderId="0" xfId="6" applyNumberFormat="1" applyFont="1" applyAlignment="1">
      <alignment horizontal="center" vertical="center" wrapText="1"/>
    </xf>
    <xf numFmtId="0" fontId="14" fillId="0" borderId="11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left" vertical="center"/>
    </xf>
    <xf numFmtId="0" fontId="20" fillId="0" borderId="6" xfId="6" applyFont="1" applyBorder="1" applyAlignment="1">
      <alignment horizontal="left" vertical="center"/>
    </xf>
    <xf numFmtId="0" fontId="15" fillId="0" borderId="0" xfId="6" applyFont="1" applyAlignment="1">
      <alignment vertical="center"/>
    </xf>
    <xf numFmtId="0" fontId="6" fillId="0" borderId="11" xfId="6" applyFont="1" applyBorder="1"/>
    <xf numFmtId="1" fontId="15" fillId="0" borderId="0" xfId="0" applyNumberFormat="1" applyFont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19" fillId="0" borderId="0" xfId="6" applyNumberFormat="1" applyFont="1" applyAlignment="1">
      <alignment vertical="center" wrapText="1"/>
    </xf>
    <xf numFmtId="0" fontId="3" fillId="0" borderId="0" xfId="6"/>
    <xf numFmtId="0" fontId="3" fillId="0" borderId="11" xfId="6" applyBorder="1"/>
    <xf numFmtId="0" fontId="20" fillId="0" borderId="16" xfId="0" applyFont="1" applyBorder="1" applyAlignment="1">
      <alignment horizontal="left" vertical="center" wrapText="1"/>
    </xf>
    <xf numFmtId="1" fontId="16" fillId="0" borderId="4" xfId="6" applyNumberFormat="1" applyFont="1" applyBorder="1" applyAlignment="1">
      <alignment horizontal="center" vertical="center" wrapText="1"/>
    </xf>
    <xf numFmtId="1" fontId="16" fillId="0" borderId="10" xfId="6" applyNumberFormat="1" applyFont="1" applyBorder="1" applyAlignment="1">
      <alignment horizontal="center" vertical="center" wrapText="1"/>
    </xf>
    <xf numFmtId="0" fontId="15" fillId="0" borderId="0" xfId="6" applyFont="1" applyBorder="1" applyAlignment="1">
      <alignment vertical="center"/>
    </xf>
    <xf numFmtId="1" fontId="15" fillId="0" borderId="0" xfId="0" applyNumberFormat="1" applyFont="1" applyBorder="1" applyAlignment="1">
      <alignment horizontal="center" vertical="center" wrapText="1"/>
    </xf>
    <xf numFmtId="1" fontId="14" fillId="0" borderId="0" xfId="6" applyNumberFormat="1" applyFont="1" applyBorder="1" applyAlignment="1">
      <alignment horizontal="center" vertical="center" wrapText="1"/>
    </xf>
    <xf numFmtId="0" fontId="5" fillId="2" borderId="10" xfId="6" applyFont="1" applyFill="1" applyBorder="1" applyAlignment="1">
      <alignment horizontal="center" vertical="center"/>
    </xf>
    <xf numFmtId="0" fontId="5" fillId="2" borderId="0" xfId="6" applyFont="1" applyFill="1" applyBorder="1" applyAlignment="1">
      <alignment horizontal="center" vertical="center"/>
    </xf>
    <xf numFmtId="0" fontId="6" fillId="2" borderId="11" xfId="6" applyFont="1" applyFill="1" applyBorder="1"/>
    <xf numFmtId="0" fontId="75" fillId="0" borderId="42" xfId="6" applyFont="1" applyBorder="1" applyAlignment="1">
      <alignment horizontal="left" vertical="center" wrapText="1"/>
    </xf>
    <xf numFmtId="3" fontId="75" fillId="0" borderId="31" xfId="0" applyNumberFormat="1" applyFont="1" applyBorder="1" applyAlignment="1">
      <alignment horizontal="center" vertical="center" wrapText="1"/>
    </xf>
    <xf numFmtId="0" fontId="75" fillId="0" borderId="77" xfId="6" applyFont="1" applyBorder="1" applyAlignment="1">
      <alignment horizontal="left" vertical="center" wrapText="1"/>
    </xf>
    <xf numFmtId="3" fontId="75" fillId="0" borderId="18" xfId="0" applyNumberFormat="1" applyFont="1" applyBorder="1" applyAlignment="1">
      <alignment horizontal="center" vertical="center" wrapText="1"/>
    </xf>
    <xf numFmtId="0" fontId="75" fillId="0" borderId="81" xfId="6" applyFont="1" applyBorder="1" applyAlignment="1">
      <alignment horizontal="left" vertical="center" wrapText="1"/>
    </xf>
    <xf numFmtId="3" fontId="75" fillId="0" borderId="29" xfId="0" applyNumberFormat="1" applyFont="1" applyBorder="1" applyAlignment="1">
      <alignment horizontal="center" vertical="center" wrapText="1"/>
    </xf>
    <xf numFmtId="3" fontId="15" fillId="0" borderId="91" xfId="6" applyNumberFormat="1" applyFont="1" applyBorder="1" applyAlignment="1">
      <alignment horizontal="center" vertical="center" wrapText="1"/>
    </xf>
    <xf numFmtId="0" fontId="77" fillId="0" borderId="31" xfId="6" applyFont="1" applyBorder="1" applyAlignment="1">
      <alignment vertical="center" wrapText="1"/>
    </xf>
    <xf numFmtId="0" fontId="77" fillId="0" borderId="18" xfId="6" applyFont="1" applyBorder="1" applyAlignment="1">
      <alignment vertical="center" wrapText="1"/>
    </xf>
    <xf numFmtId="0" fontId="77" fillId="0" borderId="29" xfId="6" applyFont="1" applyBorder="1" applyAlignment="1">
      <alignment vertical="center" wrapText="1"/>
    </xf>
    <xf numFmtId="3" fontId="15" fillId="0" borderId="92" xfId="6" applyNumberFormat="1" applyFont="1" applyBorder="1" applyAlignment="1">
      <alignment horizontal="center" vertical="center" wrapText="1"/>
    </xf>
    <xf numFmtId="0" fontId="75" fillId="0" borderId="41" xfId="6" applyFont="1" applyBorder="1" applyAlignment="1">
      <alignment horizontal="left" vertical="center" wrapText="1"/>
    </xf>
    <xf numFmtId="0" fontId="15" fillId="0" borderId="93" xfId="6" applyFont="1" applyBorder="1" applyAlignment="1">
      <alignment horizontal="left" vertical="center" wrapText="1"/>
    </xf>
    <xf numFmtId="0" fontId="29" fillId="0" borderId="94" xfId="6" applyFont="1" applyBorder="1" applyAlignment="1">
      <alignment horizontal="center" vertical="center" wrapText="1"/>
    </xf>
    <xf numFmtId="3" fontId="15" fillId="0" borderId="94" xfId="0" applyNumberFormat="1" applyFont="1" applyBorder="1" applyAlignment="1">
      <alignment horizontal="center" vertical="center" wrapText="1"/>
    </xf>
    <xf numFmtId="0" fontId="29" fillId="0" borderId="31" xfId="6" applyFont="1" applyBorder="1" applyAlignment="1">
      <alignment horizontal="center" vertical="center" wrapText="1"/>
    </xf>
    <xf numFmtId="3" fontId="15" fillId="0" borderId="30" xfId="0" applyNumberFormat="1" applyFont="1" applyBorder="1" applyAlignment="1">
      <alignment horizontal="center" vertical="center" wrapText="1"/>
    </xf>
    <xf numFmtId="0" fontId="29" fillId="0" borderId="18" xfId="6" applyFont="1" applyBorder="1" applyAlignment="1">
      <alignment horizontal="center" vertical="center" wrapText="1"/>
    </xf>
    <xf numFmtId="3" fontId="15" fillId="0" borderId="29" xfId="0" applyNumberFormat="1" applyFont="1" applyBorder="1" applyAlignment="1">
      <alignment horizontal="center" vertical="center" wrapText="1"/>
    </xf>
    <xf numFmtId="0" fontId="75" fillId="0" borderId="78" xfId="6" applyFont="1" applyBorder="1" applyAlignment="1">
      <alignment horizontal="left" vertical="center" wrapText="1"/>
    </xf>
    <xf numFmtId="3" fontId="15" fillId="0" borderId="85" xfId="0" applyNumberFormat="1" applyFont="1" applyBorder="1" applyAlignment="1">
      <alignment horizontal="center" vertical="center" wrapText="1"/>
    </xf>
    <xf numFmtId="0" fontId="75" fillId="0" borderId="28" xfId="6" applyFont="1" applyBorder="1" applyAlignment="1">
      <alignment horizontal="left" vertical="center" wrapText="1"/>
    </xf>
    <xf numFmtId="0" fontId="75" fillId="0" borderId="20" xfId="6" applyFont="1" applyBorder="1" applyAlignment="1">
      <alignment horizontal="left" vertical="center" wrapText="1"/>
    </xf>
    <xf numFmtId="0" fontId="75" fillId="0" borderId="23" xfId="6" applyFont="1" applyBorder="1" applyAlignment="1">
      <alignment horizontal="left" vertical="center" wrapText="1"/>
    </xf>
    <xf numFmtId="0" fontId="75" fillId="0" borderId="25" xfId="6" applyFont="1" applyBorder="1" applyAlignment="1">
      <alignment horizontal="left" vertical="center" wrapText="1"/>
    </xf>
    <xf numFmtId="0" fontId="75" fillId="0" borderId="93" xfId="6" applyFont="1" applyBorder="1" applyAlignment="1">
      <alignment horizontal="left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5" fillId="2" borderId="18" xfId="0" applyNumberFormat="1" applyFont="1" applyFill="1" applyBorder="1" applyAlignment="1">
      <alignment horizontal="center" vertical="center" wrapText="1"/>
    </xf>
    <xf numFmtId="3" fontId="15" fillId="0" borderId="31" xfId="6" applyNumberFormat="1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 wrapText="1"/>
    </xf>
    <xf numFmtId="3" fontId="15" fillId="2" borderId="31" xfId="0" applyNumberFormat="1" applyFont="1" applyFill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3" fontId="15" fillId="0" borderId="18" xfId="6" applyNumberFormat="1" applyFont="1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wrapText="1"/>
    </xf>
    <xf numFmtId="3" fontId="15" fillId="2" borderId="18" xfId="6" applyNumberFormat="1" applyFont="1" applyFill="1" applyBorder="1" applyAlignment="1">
      <alignment horizontal="center" vertical="center" wrapText="1"/>
    </xf>
    <xf numFmtId="0" fontId="3" fillId="0" borderId="0" xfId="6" applyBorder="1"/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4" fillId="0" borderId="2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75" fillId="2" borderId="77" xfId="6" applyFont="1" applyFill="1" applyBorder="1" applyAlignment="1">
      <alignment horizontal="left" vertical="center" wrapText="1"/>
    </xf>
    <xf numFmtId="0" fontId="75" fillId="2" borderId="81" xfId="6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3" fontId="15" fillId="2" borderId="36" xfId="6" applyNumberFormat="1" applyFont="1" applyFill="1" applyBorder="1" applyAlignment="1">
      <alignment horizontal="center" vertical="center" wrapText="1"/>
    </xf>
    <xf numFmtId="0" fontId="69" fillId="0" borderId="83" xfId="0" applyFont="1" applyFill="1" applyBorder="1" applyAlignment="1">
      <alignment vertical="center" wrapText="1"/>
    </xf>
    <xf numFmtId="0" fontId="69" fillId="0" borderId="18" xfId="6" applyFont="1" applyFill="1" applyBorder="1" applyAlignment="1">
      <alignment vertical="center" wrapText="1"/>
    </xf>
    <xf numFmtId="0" fontId="69" fillId="0" borderId="18" xfId="4" applyFont="1" applyFill="1" applyBorder="1" applyAlignment="1">
      <alignment vertical="center" wrapText="1"/>
    </xf>
    <xf numFmtId="0" fontId="69" fillId="0" borderId="85" xfId="4" applyFont="1" applyFill="1" applyBorder="1" applyAlignment="1">
      <alignment vertical="center" wrapText="1"/>
    </xf>
    <xf numFmtId="3" fontId="69" fillId="0" borderId="94" xfId="0" applyNumberFormat="1" applyFont="1" applyBorder="1" applyAlignment="1">
      <alignment horizontal="center" vertical="center" wrapText="1"/>
    </xf>
    <xf numFmtId="0" fontId="34" fillId="3" borderId="0" xfId="0" applyFont="1" applyFill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1" fillId="0" borderId="7" xfId="6" applyFont="1" applyBorder="1" applyAlignment="1">
      <alignment horizontal="center" vertical="center" wrapText="1"/>
    </xf>
    <xf numFmtId="0" fontId="11" fillId="0" borderId="38" xfId="6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71" fillId="0" borderId="3" xfId="6" applyFont="1" applyBorder="1" applyAlignment="1">
      <alignment horizontal="center" vertical="center" wrapText="1"/>
    </xf>
    <xf numFmtId="0" fontId="15" fillId="0" borderId="51" xfId="6" applyFont="1" applyBorder="1" applyAlignment="1">
      <alignment horizontal="left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0" fontId="69" fillId="0" borderId="95" xfId="6" applyFont="1" applyBorder="1" applyAlignment="1">
      <alignment horizontal="left" vertical="center" wrapText="1"/>
    </xf>
    <xf numFmtId="0" fontId="69" fillId="0" borderId="96" xfId="0" applyFont="1" applyFill="1" applyBorder="1" applyAlignment="1">
      <alignment vertical="center" wrapText="1"/>
    </xf>
    <xf numFmtId="0" fontId="69" fillId="0" borderId="96" xfId="6" applyFont="1" applyBorder="1" applyAlignment="1">
      <alignment horizontal="center" vertical="center" wrapText="1"/>
    </xf>
    <xf numFmtId="165" fontId="69" fillId="0" borderId="32" xfId="6" applyNumberFormat="1" applyFont="1" applyBorder="1" applyAlignment="1">
      <alignment horizontal="center" vertical="center" wrapText="1"/>
    </xf>
    <xf numFmtId="3" fontId="69" fillId="0" borderId="97" xfId="6" applyNumberFormat="1" applyFont="1" applyBorder="1" applyAlignment="1">
      <alignment horizontal="center" vertical="center" wrapText="1"/>
    </xf>
    <xf numFmtId="3" fontId="69" fillId="0" borderId="96" xfId="4" applyNumberFormat="1" applyFont="1" applyFill="1" applyBorder="1" applyAlignment="1">
      <alignment horizontal="center" vertical="center" wrapText="1"/>
    </xf>
    <xf numFmtId="3" fontId="69" fillId="0" borderId="96" xfId="6" applyNumberFormat="1" applyFont="1" applyBorder="1" applyAlignment="1">
      <alignment horizontal="center" vertical="center" wrapText="1"/>
    </xf>
    <xf numFmtId="3" fontId="69" fillId="0" borderId="96" xfId="0" applyNumberFormat="1" applyFont="1" applyBorder="1" applyAlignment="1">
      <alignment horizontal="center" vertical="center" wrapText="1"/>
    </xf>
    <xf numFmtId="3" fontId="69" fillId="0" borderId="98" xfId="4" applyNumberFormat="1" applyFont="1" applyFill="1" applyBorder="1" applyAlignment="1">
      <alignment horizontal="center" vertical="center" wrapText="1"/>
    </xf>
    <xf numFmtId="0" fontId="15" fillId="0" borderId="18" xfId="6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3" fontId="15" fillId="0" borderId="3" xfId="6" applyNumberFormat="1" applyFont="1" applyFill="1" applyBorder="1" applyAlignment="1">
      <alignment horizontal="center" vertical="center" wrapText="1"/>
    </xf>
    <xf numFmtId="3" fontId="15" fillId="0" borderId="38" xfId="6" applyNumberFormat="1" applyFont="1" applyFill="1" applyBorder="1" applyAlignment="1">
      <alignment horizontal="center" vertical="center" wrapText="1"/>
    </xf>
    <xf numFmtId="0" fontId="11" fillId="0" borderId="7" xfId="6" applyFont="1" applyBorder="1" applyAlignment="1">
      <alignment horizontal="center" vertical="center" wrapText="1"/>
    </xf>
    <xf numFmtId="0" fontId="66" fillId="2" borderId="16" xfId="6" applyFont="1" applyFill="1" applyBorder="1" applyAlignment="1">
      <alignment horizontal="left" vertical="top" wrapText="1"/>
    </xf>
    <xf numFmtId="0" fontId="66" fillId="2" borderId="15" xfId="6" applyFont="1" applyFill="1" applyBorder="1" applyAlignment="1">
      <alignment horizontal="left" vertical="top" wrapText="1"/>
    </xf>
    <xf numFmtId="0" fontId="66" fillId="2" borderId="17" xfId="6" applyFont="1" applyFill="1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0" fillId="0" borderId="32" xfId="6" applyFont="1" applyBorder="1" applyAlignment="1">
      <alignment horizontal="center" vertical="center" wrapText="1"/>
    </xf>
    <xf numFmtId="0" fontId="10" fillId="0" borderId="74" xfId="6" applyFont="1" applyBorder="1" applyAlignment="1">
      <alignment horizontal="center" vertical="center" wrapText="1"/>
    </xf>
    <xf numFmtId="0" fontId="10" fillId="0" borderId="99" xfId="6" applyFont="1" applyBorder="1" applyAlignment="1">
      <alignment horizontal="center" vertical="center" wrapText="1"/>
    </xf>
    <xf numFmtId="0" fontId="15" fillId="0" borderId="82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79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3" fontId="15" fillId="0" borderId="80" xfId="6" applyNumberFormat="1" applyFont="1" applyFill="1" applyBorder="1" applyAlignment="1">
      <alignment horizontal="center" vertical="center" wrapText="1"/>
    </xf>
    <xf numFmtId="3" fontId="15" fillId="0" borderId="86" xfId="6" applyNumberFormat="1" applyFont="1" applyFill="1" applyBorder="1" applyAlignment="1">
      <alignment horizontal="center" vertical="center" wrapText="1"/>
    </xf>
    <xf numFmtId="0" fontId="15" fillId="0" borderId="83" xfId="6" applyFont="1" applyFill="1" applyBorder="1" applyAlignment="1">
      <alignment horizontal="left" vertical="center" wrapText="1"/>
    </xf>
    <xf numFmtId="0" fontId="15" fillId="0" borderId="23" xfId="6" applyFont="1" applyFill="1" applyBorder="1" applyAlignment="1">
      <alignment horizontal="left" vertical="center" wrapText="1"/>
    </xf>
    <xf numFmtId="0" fontId="15" fillId="0" borderId="20" xfId="6" applyFont="1" applyFill="1" applyBorder="1" applyAlignment="1">
      <alignment horizontal="left" vertical="center" wrapText="1"/>
    </xf>
    <xf numFmtId="0" fontId="15" fillId="0" borderId="93" xfId="6" applyFont="1" applyFill="1" applyBorder="1" applyAlignment="1">
      <alignment horizontal="left" vertical="center" wrapText="1"/>
    </xf>
    <xf numFmtId="0" fontId="10" fillId="2" borderId="3" xfId="6" applyFont="1" applyFill="1" applyBorder="1" applyAlignment="1">
      <alignment horizontal="center" vertical="center"/>
    </xf>
    <xf numFmtId="0" fontId="10" fillId="2" borderId="7" xfId="6" applyFont="1" applyFill="1" applyBorder="1" applyAlignment="1">
      <alignment horizontal="center" vertical="center"/>
    </xf>
    <xf numFmtId="0" fontId="10" fillId="2" borderId="14" xfId="6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 wrapText="1"/>
    </xf>
    <xf numFmtId="3" fontId="15" fillId="2" borderId="94" xfId="0" applyNumberFormat="1" applyFont="1" applyFill="1" applyBorder="1" applyAlignment="1">
      <alignment horizontal="center" vertical="center" wrapText="1"/>
    </xf>
    <xf numFmtId="3" fontId="15" fillId="0" borderId="91" xfId="6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vertical="center" wrapText="1"/>
    </xf>
    <xf numFmtId="0" fontId="15" fillId="0" borderId="19" xfId="6" applyFont="1" applyFill="1" applyBorder="1" applyAlignment="1">
      <alignment horizontal="left" vertical="center" wrapText="1"/>
    </xf>
    <xf numFmtId="0" fontId="15" fillId="0" borderId="79" xfId="6" applyFont="1" applyFill="1" applyBorder="1" applyAlignment="1">
      <alignment horizontal="left" vertical="center" wrapText="1"/>
    </xf>
    <xf numFmtId="0" fontId="11" fillId="0" borderId="7" xfId="6" applyFont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 wrapText="1"/>
    </xf>
    <xf numFmtId="3" fontId="15" fillId="2" borderId="88" xfId="0" applyNumberFormat="1" applyFont="1" applyFill="1" applyBorder="1" applyAlignment="1">
      <alignment horizontal="center" vertical="center" wrapText="1"/>
    </xf>
    <xf numFmtId="3" fontId="15" fillId="2" borderId="82" xfId="0" applyNumberFormat="1" applyFont="1" applyFill="1" applyBorder="1" applyAlignment="1">
      <alignment horizontal="center" vertical="center" wrapText="1"/>
    </xf>
    <xf numFmtId="3" fontId="15" fillId="0" borderId="84" xfId="6" applyNumberFormat="1" applyFont="1" applyFill="1" applyBorder="1" applyAlignment="1">
      <alignment horizontal="center" vertical="center" wrapText="1"/>
    </xf>
    <xf numFmtId="3" fontId="15" fillId="2" borderId="77" xfId="0" applyNumberFormat="1" applyFont="1" applyFill="1" applyBorder="1" applyAlignment="1">
      <alignment horizontal="center" vertical="center" wrapText="1"/>
    </xf>
    <xf numFmtId="3" fontId="15" fillId="2" borderId="78" xfId="0" applyNumberFormat="1" applyFont="1" applyFill="1" applyBorder="1" applyAlignment="1">
      <alignment horizontal="center" vertical="center" wrapText="1"/>
    </xf>
    <xf numFmtId="3" fontId="15" fillId="0" borderId="19" xfId="6" applyNumberFormat="1" applyFont="1" applyFill="1" applyBorder="1" applyAlignment="1">
      <alignment horizontal="center" vertical="center" wrapText="1"/>
    </xf>
    <xf numFmtId="3" fontId="15" fillId="0" borderId="79" xfId="6" applyNumberFormat="1" applyFont="1" applyFill="1" applyBorder="1" applyAlignment="1">
      <alignment horizontal="center" vertical="center" wrapText="1"/>
    </xf>
    <xf numFmtId="0" fontId="15" fillId="0" borderId="0" xfId="6" applyFont="1" applyFill="1" applyBorder="1" applyAlignment="1">
      <alignment vertical="center" wrapText="1"/>
    </xf>
    <xf numFmtId="0" fontId="15" fillId="0" borderId="10" xfId="6" applyFont="1" applyFill="1" applyBorder="1" applyAlignment="1">
      <alignment vertical="center" wrapText="1"/>
    </xf>
    <xf numFmtId="0" fontId="79" fillId="0" borderId="0" xfId="0" applyFont="1" applyBorder="1" applyAlignment="1">
      <alignment horizontal="left" vertical="center"/>
    </xf>
    <xf numFmtId="0" fontId="49" fillId="0" borderId="30" xfId="2" applyFont="1" applyFill="1" applyBorder="1" applyAlignment="1" applyProtection="1">
      <alignment horizontal="center"/>
    </xf>
    <xf numFmtId="3" fontId="69" fillId="0" borderId="0" xfId="6" applyNumberFormat="1" applyFont="1" applyBorder="1" applyAlignment="1">
      <alignment horizontal="center" vertical="center" wrapText="1"/>
    </xf>
    <xf numFmtId="3" fontId="69" fillId="0" borderId="0" xfId="4" applyNumberFormat="1" applyFont="1" applyFill="1" applyBorder="1" applyAlignment="1">
      <alignment horizontal="center" vertical="center" wrapText="1"/>
    </xf>
    <xf numFmtId="3" fontId="69" fillId="0" borderId="0" xfId="0" applyNumberFormat="1" applyFont="1" applyBorder="1" applyAlignment="1">
      <alignment horizontal="center" vertical="center" wrapText="1"/>
    </xf>
    <xf numFmtId="0" fontId="69" fillId="0" borderId="0" xfId="6" applyFont="1" applyBorder="1" applyAlignment="1">
      <alignment horizontal="left" vertical="center" wrapText="1"/>
    </xf>
    <xf numFmtId="0" fontId="69" fillId="0" borderId="0" xfId="0" applyFont="1" applyFill="1" applyBorder="1" applyAlignment="1">
      <alignment vertical="center" wrapText="1"/>
    </xf>
    <xf numFmtId="0" fontId="69" fillId="0" borderId="0" xfId="6" applyFont="1" applyBorder="1" applyAlignment="1">
      <alignment horizontal="center" vertical="center" wrapText="1"/>
    </xf>
    <xf numFmtId="165" fontId="69" fillId="0" borderId="0" xfId="6" applyNumberFormat="1" applyFont="1" applyBorder="1" applyAlignment="1">
      <alignment horizontal="center" vertical="center" wrapText="1"/>
    </xf>
    <xf numFmtId="1" fontId="16" fillId="0" borderId="0" xfId="6" applyNumberFormat="1" applyFont="1" applyBorder="1" applyAlignment="1">
      <alignment horizontal="center" vertical="center" wrapText="1"/>
    </xf>
    <xf numFmtId="0" fontId="5" fillId="2" borderId="0" xfId="4" applyFont="1" applyFill="1" applyBorder="1" applyAlignment="1">
      <alignment horizontal="center" vertical="center"/>
    </xf>
    <xf numFmtId="0" fontId="6" fillId="2" borderId="11" xfId="4" applyFont="1" applyFill="1" applyBorder="1"/>
    <xf numFmtId="0" fontId="15" fillId="0" borderId="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20" fillId="0" borderId="0" xfId="6" applyFont="1" applyFill="1" applyBorder="1" applyAlignment="1">
      <alignment horizontal="center" vertical="center" wrapText="1"/>
    </xf>
    <xf numFmtId="0" fontId="20" fillId="0" borderId="11" xfId="6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5" fillId="2" borderId="0" xfId="6" applyFont="1" applyFill="1" applyAlignment="1">
      <alignment horizontal="center" vertical="center"/>
    </xf>
    <xf numFmtId="0" fontId="4" fillId="2" borderId="0" xfId="6" applyFont="1" applyFill="1" applyAlignment="1">
      <alignment vertical="center"/>
    </xf>
    <xf numFmtId="0" fontId="5" fillId="2" borderId="11" xfId="6" applyFont="1" applyFill="1" applyBorder="1" applyAlignment="1">
      <alignment vertical="center"/>
    </xf>
    <xf numFmtId="0" fontId="20" fillId="0" borderId="0" xfId="6" applyFont="1" applyAlignment="1">
      <alignment horizontal="left" vertical="center" indent="1"/>
    </xf>
    <xf numFmtId="0" fontId="20" fillId="0" borderId="11" xfId="6" applyFont="1" applyBorder="1" applyAlignment="1">
      <alignment horizontal="left" vertical="center" inden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32" xfId="0" applyFont="1" applyBorder="1" applyAlignment="1">
      <alignment vertical="center" wrapText="1"/>
    </xf>
    <xf numFmtId="3" fontId="15" fillId="2" borderId="32" xfId="6" applyNumberFormat="1" applyFont="1" applyFill="1" applyBorder="1" applyAlignment="1">
      <alignment horizontal="center" vertical="center" wrapText="1"/>
    </xf>
    <xf numFmtId="0" fontId="18" fillId="0" borderId="4" xfId="4" applyFont="1" applyFill="1" applyBorder="1" applyAlignment="1">
      <alignment wrapText="1"/>
    </xf>
    <xf numFmtId="0" fontId="18" fillId="0" borderId="5" xfId="4" applyFont="1" applyFill="1" applyBorder="1" applyAlignment="1">
      <alignment wrapText="1"/>
    </xf>
    <xf numFmtId="0" fontId="8" fillId="0" borderId="5" xfId="4" applyFont="1" applyFill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15" fillId="2" borderId="26" xfId="6" applyFont="1" applyFill="1" applyBorder="1" applyAlignment="1">
      <alignment horizontal="left" vertical="center" wrapText="1"/>
    </xf>
    <xf numFmtId="0" fontId="71" fillId="0" borderId="4" xfId="6" applyFont="1" applyBorder="1" applyAlignment="1">
      <alignment vertical="center" wrapText="1"/>
    </xf>
    <xf numFmtId="0" fontId="71" fillId="0" borderId="5" xfId="6" applyFont="1" applyBorder="1" applyAlignment="1">
      <alignment vertical="center" wrapText="1"/>
    </xf>
    <xf numFmtId="0" fontId="71" fillId="0" borderId="15" xfId="6" applyFont="1" applyBorder="1" applyAlignment="1">
      <alignment vertical="center" wrapText="1"/>
    </xf>
    <xf numFmtId="0" fontId="71" fillId="0" borderId="16" xfId="6" applyFont="1" applyBorder="1" applyAlignment="1">
      <alignment vertical="center" wrapText="1"/>
    </xf>
    <xf numFmtId="0" fontId="71" fillId="0" borderId="3" xfId="6" applyFont="1" applyBorder="1" applyAlignment="1">
      <alignment horizontal="center" vertical="center" wrapText="1"/>
    </xf>
    <xf numFmtId="3" fontId="69" fillId="0" borderId="82" xfId="6" applyNumberFormat="1" applyFont="1" applyBorder="1" applyAlignment="1">
      <alignment horizontal="center" vertical="center" wrapText="1"/>
    </xf>
    <xf numFmtId="0" fontId="69" fillId="0" borderId="16" xfId="0" applyFont="1" applyFill="1" applyBorder="1" applyAlignment="1">
      <alignment vertical="center" wrapText="1"/>
    </xf>
    <xf numFmtId="0" fontId="69" fillId="0" borderId="100" xfId="0" applyFont="1" applyFill="1" applyBorder="1" applyAlignment="1">
      <alignment vertical="center" wrapText="1"/>
    </xf>
    <xf numFmtId="165" fontId="69" fillId="0" borderId="14" xfId="6" applyNumberFormat="1" applyFont="1" applyBorder="1" applyAlignment="1">
      <alignment horizontal="center" vertical="center" wrapText="1"/>
    </xf>
    <xf numFmtId="0" fontId="69" fillId="0" borderId="1" xfId="6" applyFont="1" applyBorder="1" applyAlignment="1">
      <alignment horizontal="center" vertical="center" wrapText="1"/>
    </xf>
    <xf numFmtId="0" fontId="69" fillId="0" borderId="14" xfId="6" applyFont="1" applyBorder="1" applyAlignment="1">
      <alignment horizontal="center" vertical="center" wrapText="1"/>
    </xf>
    <xf numFmtId="0" fontId="69" fillId="0" borderId="1" xfId="6" applyFont="1" applyBorder="1" applyAlignment="1">
      <alignment horizontal="left" vertical="center" wrapText="1"/>
    </xf>
    <xf numFmtId="0" fontId="69" fillId="0" borderId="14" xfId="6" applyFont="1" applyBorder="1" applyAlignment="1">
      <alignment horizontal="left" vertical="center" wrapText="1"/>
    </xf>
    <xf numFmtId="3" fontId="69" fillId="0" borderId="78" xfId="6" applyNumberFormat="1" applyFont="1" applyBorder="1" applyAlignment="1">
      <alignment horizontal="center" vertical="center" wrapText="1"/>
    </xf>
    <xf numFmtId="3" fontId="69" fillId="0" borderId="91" xfId="4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3" fontId="15" fillId="0" borderId="17" xfId="4" applyNumberFormat="1" applyFont="1" applyFill="1" applyBorder="1" applyAlignment="1">
      <alignment horizontal="center" vertical="center" wrapText="1"/>
    </xf>
    <xf numFmtId="0" fontId="15" fillId="0" borderId="31" xfId="6" applyFont="1" applyBorder="1" applyAlignment="1">
      <alignment horizontal="center" vertical="center" wrapText="1"/>
    </xf>
    <xf numFmtId="0" fontId="85" fillId="0" borderId="31" xfId="6" applyFont="1" applyBorder="1" applyAlignment="1">
      <alignment horizontal="center" vertical="center" wrapText="1"/>
    </xf>
    <xf numFmtId="0" fontId="11" fillId="0" borderId="31" xfId="6" applyFont="1" applyBorder="1" applyAlignment="1">
      <alignment horizontal="center" vertical="center" wrapText="1"/>
    </xf>
    <xf numFmtId="3" fontId="15" fillId="0" borderId="31" xfId="0" applyNumberFormat="1" applyFont="1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0" fontId="75" fillId="2" borderId="20" xfId="6" applyFont="1" applyFill="1" applyBorder="1" applyAlignment="1">
      <alignment horizontal="left" vertical="center" wrapText="1"/>
    </xf>
    <xf numFmtId="0" fontId="75" fillId="2" borderId="23" xfId="6" applyFont="1" applyFill="1" applyBorder="1" applyAlignment="1">
      <alignment horizontal="left" vertical="center" wrapText="1"/>
    </xf>
    <xf numFmtId="0" fontId="22" fillId="3" borderId="0" xfId="4" applyFont="1" applyFill="1"/>
    <xf numFmtId="0" fontId="71" fillId="0" borderId="3" xfId="6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9" borderId="18" xfId="0" applyNumberFormat="1" applyFont="1" applyFill="1" applyBorder="1" applyAlignment="1">
      <alignment horizontal="center" vertical="center" wrapText="1"/>
    </xf>
    <xf numFmtId="3" fontId="4" fillId="0" borderId="18" xfId="6" applyNumberFormat="1" applyFont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3" fontId="15" fillId="0" borderId="14" xfId="4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center"/>
    </xf>
    <xf numFmtId="0" fontId="0" fillId="11" borderId="0" xfId="0" applyFill="1"/>
    <xf numFmtId="3" fontId="15" fillId="0" borderId="9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22" fillId="0" borderId="54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1" fillId="0" borderId="7" xfId="6" applyFont="1" applyBorder="1" applyAlignment="1">
      <alignment horizontal="center" vertical="center" wrapText="1"/>
    </xf>
    <xf numFmtId="0" fontId="11" fillId="0" borderId="38" xfId="6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38" xfId="6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2" borderId="42" xfId="6" applyFont="1" applyFill="1" applyBorder="1" applyAlignment="1">
      <alignment horizontal="left" vertical="center" wrapText="1"/>
    </xf>
    <xf numFmtId="0" fontId="15" fillId="2" borderId="77" xfId="6" applyFont="1" applyFill="1" applyBorder="1" applyAlignment="1">
      <alignment horizontal="left" vertical="center" wrapText="1"/>
    </xf>
    <xf numFmtId="0" fontId="15" fillId="2" borderId="81" xfId="6" applyFont="1" applyFill="1" applyBorder="1" applyAlignment="1">
      <alignment horizontal="left" vertical="center" wrapText="1"/>
    </xf>
    <xf numFmtId="0" fontId="18" fillId="2" borderId="40" xfId="6" applyFont="1" applyFill="1" applyBorder="1" applyAlignment="1">
      <alignment horizontal="center" vertical="center" wrapText="1"/>
    </xf>
    <xf numFmtId="0" fontId="15" fillId="2" borderId="28" xfId="6" applyFont="1" applyFill="1" applyBorder="1" applyAlignment="1">
      <alignment horizontal="left" vertical="center" wrapText="1"/>
    </xf>
    <xf numFmtId="0" fontId="15" fillId="2" borderId="31" xfId="6" applyFont="1" applyFill="1" applyBorder="1" applyAlignment="1">
      <alignment horizontal="left" vertical="center" wrapText="1"/>
    </xf>
    <xf numFmtId="0" fontId="11" fillId="2" borderId="40" xfId="6" applyFont="1" applyFill="1" applyBorder="1" applyAlignment="1">
      <alignment horizontal="center" vertical="center" wrapText="1"/>
    </xf>
    <xf numFmtId="0" fontId="15" fillId="2" borderId="0" xfId="6" applyFont="1" applyFill="1" applyAlignment="1">
      <alignment horizontal="center" vertical="center" wrapText="1"/>
    </xf>
    <xf numFmtId="0" fontId="18" fillId="2" borderId="7" xfId="6" applyFont="1" applyFill="1" applyBorder="1" applyAlignment="1">
      <alignment horizontal="center" vertical="center" wrapText="1"/>
    </xf>
    <xf numFmtId="0" fontId="15" fillId="2" borderId="20" xfId="6" applyFont="1" applyFill="1" applyBorder="1" applyAlignment="1">
      <alignment horizontal="left" vertical="center" wrapText="1"/>
    </xf>
    <xf numFmtId="0" fontId="15" fillId="2" borderId="18" xfId="6" applyFont="1" applyFill="1" applyBorder="1" applyAlignment="1">
      <alignment horizontal="left" vertical="center" wrapText="1"/>
    </xf>
    <xf numFmtId="0" fontId="15" fillId="2" borderId="19" xfId="6" applyFont="1" applyFill="1" applyBorder="1" applyAlignment="1">
      <alignment horizontal="left" vertical="center" wrapText="1"/>
    </xf>
    <xf numFmtId="0" fontId="11" fillId="2" borderId="7" xfId="6" applyFont="1" applyFill="1" applyBorder="1" applyAlignment="1">
      <alignment horizontal="center" vertical="center" wrapText="1"/>
    </xf>
    <xf numFmtId="0" fontId="15" fillId="2" borderId="18" xfId="6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5" fillId="2" borderId="20" xfId="6" applyFont="1" applyFill="1" applyBorder="1" applyAlignment="1">
      <alignment vertical="center" wrapText="1"/>
    </xf>
    <xf numFmtId="0" fontId="15" fillId="2" borderId="8" xfId="6" applyFont="1" applyFill="1" applyBorder="1" applyAlignment="1">
      <alignment vertical="center" wrapText="1"/>
    </xf>
    <xf numFmtId="0" fontId="15" fillId="2" borderId="51" xfId="6" applyFont="1" applyFill="1" applyBorder="1" applyAlignment="1">
      <alignment horizontal="left" vertical="center" wrapText="1"/>
    </xf>
    <xf numFmtId="0" fontId="11" fillId="2" borderId="40" xfId="0" applyFont="1" applyFill="1" applyBorder="1" applyAlignment="1">
      <alignment horizontal="center" vertical="center" wrapText="1"/>
    </xf>
    <xf numFmtId="3" fontId="15" fillId="2" borderId="29" xfId="0" applyNumberFormat="1" applyFont="1" applyFill="1" applyBorder="1" applyAlignment="1">
      <alignment horizontal="center" vertical="center" wrapText="1"/>
    </xf>
    <xf numFmtId="0" fontId="18" fillId="2" borderId="38" xfId="6" applyFont="1" applyFill="1" applyBorder="1" applyAlignment="1">
      <alignment horizontal="center" vertical="center" wrapText="1"/>
    </xf>
    <xf numFmtId="0" fontId="15" fillId="2" borderId="19" xfId="6" applyFont="1" applyFill="1" applyBorder="1" applyAlignment="1">
      <alignment vertical="center" wrapText="1"/>
    </xf>
    <xf numFmtId="0" fontId="11" fillId="2" borderId="38" xfId="6" applyFont="1" applyFill="1" applyBorder="1" applyAlignment="1">
      <alignment horizontal="center" vertical="center" wrapText="1"/>
    </xf>
    <xf numFmtId="3" fontId="15" fillId="2" borderId="80" xfId="0" applyNumberFormat="1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left" vertical="center" wrapText="1"/>
    </xf>
    <xf numFmtId="3" fontId="4" fillId="2" borderId="18" xfId="0" applyNumberFormat="1" applyFont="1" applyFill="1" applyBorder="1" applyAlignment="1">
      <alignment horizontal="center" vertical="center" wrapText="1"/>
    </xf>
    <xf numFmtId="0" fontId="4" fillId="2" borderId="19" xfId="6" applyFont="1" applyFill="1" applyBorder="1" applyAlignment="1">
      <alignment horizontal="left" vertical="center" wrapText="1"/>
    </xf>
    <xf numFmtId="0" fontId="4" fillId="2" borderId="20" xfId="6" applyFont="1" applyFill="1" applyBorder="1" applyAlignment="1">
      <alignment horizontal="left" vertical="center" wrapText="1"/>
    </xf>
    <xf numFmtId="0" fontId="4" fillId="2" borderId="19" xfId="6" applyFont="1" applyFill="1" applyBorder="1" applyAlignment="1">
      <alignment horizontal="center" vertical="center" wrapText="1"/>
    </xf>
    <xf numFmtId="3" fontId="4" fillId="0" borderId="31" xfId="0" applyNumberFormat="1" applyFont="1" applyBorder="1" applyAlignment="1">
      <alignment horizontal="center" vertical="center" wrapText="1"/>
    </xf>
    <xf numFmtId="3" fontId="4" fillId="0" borderId="90" xfId="4" applyNumberFormat="1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85" fillId="0" borderId="85" xfId="6" applyFont="1" applyBorder="1" applyAlignment="1">
      <alignment horizontal="center" vertical="center" wrapText="1"/>
    </xf>
    <xf numFmtId="0" fontId="15" fillId="0" borderId="85" xfId="6" applyFont="1" applyBorder="1" applyAlignment="1">
      <alignment horizontal="center" vertical="center" wrapText="1"/>
    </xf>
    <xf numFmtId="0" fontId="11" fillId="0" borderId="85" xfId="6" applyFont="1" applyBorder="1" applyAlignment="1">
      <alignment horizontal="center" vertical="center" wrapText="1"/>
    </xf>
    <xf numFmtId="3" fontId="4" fillId="2" borderId="80" xfId="4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indent="1"/>
    </xf>
    <xf numFmtId="3" fontId="15" fillId="2" borderId="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0" xfId="6" applyFont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11" xfId="0" applyFont="1" applyBorder="1" applyAlignment="1">
      <alignment horizontal="left"/>
    </xf>
    <xf numFmtId="0" fontId="11" fillId="0" borderId="7" xfId="6" applyFont="1" applyBorder="1" applyAlignment="1">
      <alignment horizontal="center" vertical="center" wrapText="1"/>
    </xf>
    <xf numFmtId="3" fontId="15" fillId="2" borderId="3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1" fontId="15" fillId="0" borderId="11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0" fontId="66" fillId="2" borderId="0" xfId="6" applyFont="1" applyFill="1" applyBorder="1" applyAlignment="1">
      <alignment horizontal="left" vertical="top" wrapText="1"/>
    </xf>
    <xf numFmtId="0" fontId="20" fillId="0" borderId="0" xfId="0" applyFont="1" applyBorder="1" applyAlignment="1">
      <alignment horizontal="left" vertical="center" inden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6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15" fillId="0" borderId="34" xfId="6" applyFont="1" applyBorder="1" applyAlignment="1">
      <alignment horizontal="left" vertical="center" wrapText="1"/>
    </xf>
    <xf numFmtId="0" fontId="22" fillId="0" borderId="47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55" fillId="0" borderId="35" xfId="0" applyFont="1" applyBorder="1" applyAlignment="1">
      <alignment horizontal="center" vertical="center" wrapText="1"/>
    </xf>
    <xf numFmtId="0" fontId="22" fillId="0" borderId="33" xfId="6" applyFont="1" applyBorder="1" applyAlignment="1">
      <alignment horizontal="center" vertical="center" wrapText="1"/>
    </xf>
    <xf numFmtId="1" fontId="11" fillId="0" borderId="52" xfId="0" applyNumberFormat="1" applyFont="1" applyBorder="1" applyAlignment="1">
      <alignment horizontal="center" vertical="center" wrapText="1"/>
    </xf>
    <xf numFmtId="0" fontId="15" fillId="0" borderId="36" xfId="6" applyFont="1" applyBorder="1" applyAlignment="1">
      <alignment horizontal="left" vertical="center" wrapText="1"/>
    </xf>
    <xf numFmtId="1" fontId="22" fillId="0" borderId="36" xfId="0" applyNumberFormat="1" applyFont="1" applyBorder="1" applyAlignment="1">
      <alignment horizontal="center" vertical="center" wrapText="1"/>
    </xf>
    <xf numFmtId="1" fontId="22" fillId="0" borderId="34" xfId="0" applyNumberFormat="1" applyFont="1" applyBorder="1" applyAlignment="1">
      <alignment horizontal="center" vertical="center" wrapText="1"/>
    </xf>
    <xf numFmtId="0" fontId="15" fillId="0" borderId="66" xfId="6" applyFont="1" applyBorder="1" applyAlignment="1">
      <alignment horizontal="left" vertical="center" wrapText="1"/>
    </xf>
    <xf numFmtId="0" fontId="11" fillId="0" borderId="63" xfId="6" applyFont="1" applyBorder="1" applyAlignment="1">
      <alignment horizontal="center" vertical="center" wrapText="1"/>
    </xf>
    <xf numFmtId="1" fontId="11" fillId="0" borderId="63" xfId="6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1" fontId="22" fillId="0" borderId="52" xfId="0" applyNumberFormat="1" applyFont="1" applyBorder="1" applyAlignment="1">
      <alignment horizontal="center" vertical="center" wrapText="1"/>
    </xf>
    <xf numFmtId="0" fontId="20" fillId="0" borderId="44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0" fontId="20" fillId="0" borderId="51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wrapText="1"/>
    </xf>
    <xf numFmtId="3" fontId="15" fillId="0" borderId="50" xfId="0" applyNumberFormat="1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1" fontId="22" fillId="0" borderId="13" xfId="0" applyNumberFormat="1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3" fontId="15" fillId="0" borderId="48" xfId="0" applyNumberFormat="1" applyFont="1" applyBorder="1" applyAlignment="1">
      <alignment horizontal="center" vertical="center" wrapText="1"/>
    </xf>
    <xf numFmtId="0" fontId="11" fillId="0" borderId="36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15" fillId="0" borderId="37" xfId="6" applyFont="1" applyBorder="1" applyAlignment="1">
      <alignment horizontal="left" vertical="center" wrapText="1"/>
    </xf>
    <xf numFmtId="0" fontId="22" fillId="0" borderId="67" xfId="6" applyFont="1" applyBorder="1" applyAlignment="1">
      <alignment horizontal="center" vertical="center" wrapText="1"/>
    </xf>
    <xf numFmtId="0" fontId="22" fillId="0" borderId="37" xfId="6" applyFont="1" applyBorder="1" applyAlignment="1">
      <alignment horizontal="center" vertical="center" wrapText="1"/>
    </xf>
    <xf numFmtId="1" fontId="22" fillId="0" borderId="33" xfId="0" applyNumberFormat="1" applyFont="1" applyFill="1" applyBorder="1" applyAlignment="1">
      <alignment horizontal="center" vertical="center" wrapText="1"/>
    </xf>
    <xf numFmtId="3" fontId="31" fillId="3" borderId="0" xfId="4" applyNumberFormat="1" applyFill="1"/>
    <xf numFmtId="3" fontId="15" fillId="0" borderId="24" xfId="0" applyNumberFormat="1" applyFont="1" applyBorder="1" applyAlignment="1">
      <alignment horizontal="center" vertical="center" wrapText="1"/>
    </xf>
    <xf numFmtId="3" fontId="15" fillId="0" borderId="27" xfId="6" applyNumberFormat="1" applyFont="1" applyBorder="1" applyAlignment="1">
      <alignment horizontal="center" vertical="center" wrapText="1"/>
    </xf>
    <xf numFmtId="3" fontId="15" fillId="0" borderId="8" xfId="6" applyNumberFormat="1" applyFont="1" applyBorder="1" applyAlignment="1">
      <alignment horizontal="center" vertical="center" wrapText="1"/>
    </xf>
    <xf numFmtId="3" fontId="15" fillId="0" borderId="26" xfId="6" applyNumberFormat="1" applyFont="1" applyBorder="1" applyAlignment="1">
      <alignment horizontal="center" vertical="center" wrapText="1"/>
    </xf>
    <xf numFmtId="3" fontId="15" fillId="0" borderId="19" xfId="6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 wrapText="1"/>
    </xf>
    <xf numFmtId="3" fontId="15" fillId="0" borderId="17" xfId="6" applyNumberFormat="1" applyFont="1" applyBorder="1" applyAlignment="1">
      <alignment horizontal="center" vertical="center" wrapText="1"/>
    </xf>
    <xf numFmtId="0" fontId="4" fillId="2" borderId="22" xfId="6" applyFont="1" applyFill="1" applyBorder="1" applyAlignment="1">
      <alignment horizontal="left" vertical="center" wrapText="1"/>
    </xf>
    <xf numFmtId="0" fontId="4" fillId="2" borderId="0" xfId="6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3" fontId="4" fillId="2" borderId="22" xfId="0" applyNumberFormat="1" applyFont="1" applyFill="1" applyBorder="1" applyAlignment="1">
      <alignment horizontal="center" vertical="center" wrapText="1"/>
    </xf>
    <xf numFmtId="3" fontId="4" fillId="2" borderId="73" xfId="4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" fontId="16" fillId="0" borderId="4" xfId="4" applyNumberFormat="1" applyFont="1" applyFill="1" applyBorder="1" applyAlignment="1">
      <alignment horizontal="center" vertical="center" wrapText="1"/>
    </xf>
    <xf numFmtId="1" fontId="16" fillId="0" borderId="10" xfId="4" applyNumberFormat="1" applyFont="1" applyFill="1" applyBorder="1" applyAlignment="1">
      <alignment horizontal="center" vertical="center" wrapText="1"/>
    </xf>
    <xf numFmtId="1" fontId="16" fillId="0" borderId="15" xfId="4" applyNumberFormat="1" applyFont="1" applyFill="1" applyBorder="1" applyAlignment="1">
      <alignment horizontal="center" vertical="center" wrapText="1"/>
    </xf>
    <xf numFmtId="0" fontId="11" fillId="0" borderId="7" xfId="6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center" vertical="center" wrapText="1"/>
    </xf>
    <xf numFmtId="0" fontId="11" fillId="0" borderId="7" xfId="6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4" fillId="0" borderId="0" xfId="6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1" fillId="0" borderId="7" xfId="6" applyFont="1" applyBorder="1" applyAlignment="1">
      <alignment horizontal="center" vertical="center" wrapText="1"/>
    </xf>
    <xf numFmtId="0" fontId="11" fillId="0" borderId="38" xfId="6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15" fillId="0" borderId="51" xfId="6" applyFont="1" applyBorder="1" applyAlignment="1">
      <alignment horizontal="left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3" fontId="15" fillId="2" borderId="7" xfId="0" applyNumberFormat="1" applyFont="1" applyFill="1" applyBorder="1" applyAlignment="1">
      <alignment horizontal="center" vertical="center" wrapText="1"/>
    </xf>
    <xf numFmtId="0" fontId="11" fillId="0" borderId="7" xfId="6" applyFont="1" applyBorder="1" applyAlignment="1">
      <alignment horizontal="center" vertical="center" wrapText="1"/>
    </xf>
    <xf numFmtId="0" fontId="15" fillId="0" borderId="1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left" vertical="center" wrapText="1"/>
    </xf>
    <xf numFmtId="3" fontId="15" fillId="2" borderId="2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1" fillId="0" borderId="7" xfId="6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1" fillId="0" borderId="7" xfId="6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3" fontId="15" fillId="2" borderId="19" xfId="0" applyNumberFormat="1" applyFont="1" applyFill="1" applyBorder="1" applyAlignment="1">
      <alignment horizontal="center" vertical="center" wrapText="1"/>
    </xf>
    <xf numFmtId="3" fontId="15" fillId="2" borderId="26" xfId="0" applyNumberFormat="1" applyFont="1" applyFill="1" applyBorder="1" applyAlignment="1">
      <alignment horizontal="center" vertical="center" wrapText="1"/>
    </xf>
    <xf numFmtId="3" fontId="15" fillId="2" borderId="21" xfId="0" applyNumberFormat="1" applyFont="1" applyFill="1" applyBorder="1" applyAlignment="1">
      <alignment horizontal="center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right" vertical="top" wrapText="1"/>
    </xf>
    <xf numFmtId="0" fontId="8" fillId="0" borderId="6" xfId="4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8" fillId="0" borderId="0" xfId="0" applyFont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89" fillId="0" borderId="0" xfId="0" applyFont="1" applyAlignment="1">
      <alignment horizontal="center" vertical="center" wrapText="1"/>
    </xf>
    <xf numFmtId="0" fontId="18" fillId="2" borderId="0" xfId="4" applyFont="1" applyFill="1"/>
    <xf numFmtId="0" fontId="30" fillId="0" borderId="10" xfId="4" applyFont="1" applyFill="1" applyBorder="1" applyAlignment="1">
      <alignment horizontal="left" vertical="center" wrapText="1"/>
    </xf>
    <xf numFmtId="0" fontId="30" fillId="0" borderId="0" xfId="4" applyFont="1" applyFill="1" applyBorder="1" applyAlignment="1">
      <alignment horizontal="left" vertical="center" wrapText="1"/>
    </xf>
    <xf numFmtId="0" fontId="30" fillId="0" borderId="11" xfId="4" applyFont="1" applyFill="1" applyBorder="1" applyAlignment="1">
      <alignment horizontal="left" vertical="center" wrapText="1"/>
    </xf>
    <xf numFmtId="0" fontId="2" fillId="7" borderId="21" xfId="1" applyFill="1" applyBorder="1" applyAlignment="1">
      <alignment horizontal="center" vertical="top" textRotation="90"/>
    </xf>
    <xf numFmtId="0" fontId="2" fillId="7" borderId="24" xfId="1" applyFill="1" applyBorder="1" applyAlignment="1">
      <alignment horizontal="center" vertical="top" textRotation="90"/>
    </xf>
    <xf numFmtId="49" fontId="0" fillId="3" borderId="22" xfId="0" applyNumberFormat="1" applyFill="1" applyBorder="1" applyAlignment="1">
      <alignment horizontal="left"/>
    </xf>
    <xf numFmtId="0" fontId="24" fillId="6" borderId="19" xfId="1" applyFont="1" applyFill="1" applyBorder="1" applyAlignment="1">
      <alignment horizontal="center" vertical="center"/>
    </xf>
    <xf numFmtId="0" fontId="24" fillId="6" borderId="8" xfId="1" applyFont="1" applyFill="1" applyBorder="1" applyAlignment="1">
      <alignment horizontal="center" vertical="center"/>
    </xf>
    <xf numFmtId="0" fontId="24" fillId="6" borderId="20" xfId="1" applyFont="1" applyFill="1" applyBorder="1" applyAlignment="1">
      <alignment horizontal="center" vertical="center"/>
    </xf>
    <xf numFmtId="0" fontId="2" fillId="7" borderId="27" xfId="1" applyFill="1" applyBorder="1" applyAlignment="1">
      <alignment horizontal="right" vertical="top" wrapText="1"/>
    </xf>
    <xf numFmtId="0" fontId="28" fillId="6" borderId="0" xfId="3" applyFont="1" applyFill="1" applyBorder="1" applyAlignment="1">
      <alignment horizontal="center" vertical="center" shrinkToFit="1"/>
    </xf>
    <xf numFmtId="0" fontId="28" fillId="6" borderId="11" xfId="3" applyFont="1" applyFill="1" applyBorder="1" applyAlignment="1">
      <alignment horizontal="center" vertical="center" shrinkToFit="1"/>
    </xf>
    <xf numFmtId="0" fontId="28" fillId="0" borderId="56" xfId="3" applyNumberFormat="1" applyFont="1" applyFill="1" applyBorder="1" applyAlignment="1" applyProtection="1">
      <alignment horizontal="center" vertical="center" shrinkToFit="1"/>
      <protection locked="0"/>
    </xf>
    <xf numFmtId="0" fontId="28" fillId="0" borderId="41" xfId="3" applyNumberFormat="1" applyFont="1" applyFill="1" applyBorder="1" applyAlignment="1" applyProtection="1">
      <alignment horizontal="center" vertical="center" shrinkToFit="1"/>
      <protection locked="0"/>
    </xf>
    <xf numFmtId="0" fontId="28" fillId="0" borderId="42" xfId="3" applyNumberFormat="1" applyFont="1" applyFill="1" applyBorder="1" applyAlignment="1" applyProtection="1">
      <alignment horizontal="center" vertical="center" shrinkToFit="1"/>
      <protection locked="0"/>
    </xf>
    <xf numFmtId="0" fontId="59" fillId="6" borderId="0" xfId="2" applyFont="1" applyFill="1" applyAlignment="1" applyProtection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34" fillId="3" borderId="0" xfId="0" applyFont="1" applyFill="1" applyAlignment="1">
      <alignment horizontal="center" vertical="center"/>
    </xf>
    <xf numFmtId="0" fontId="9" fillId="2" borderId="0" xfId="4" applyFont="1" applyFill="1" applyBorder="1" applyAlignment="1">
      <alignment horizontal="center" wrapText="1"/>
    </xf>
    <xf numFmtId="0" fontId="10" fillId="0" borderId="1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38" xfId="4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center" vertical="center" wrapText="1"/>
    </xf>
    <xf numFmtId="0" fontId="10" fillId="0" borderId="22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horizontal="center" vertical="center" wrapText="1"/>
    </xf>
    <xf numFmtId="0" fontId="10" fillId="0" borderId="5" xfId="4" applyFont="1" applyFill="1" applyBorder="1" applyAlignment="1">
      <alignment horizontal="center" vertical="center" wrapText="1"/>
    </xf>
    <xf numFmtId="0" fontId="10" fillId="0" borderId="6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1" xfId="4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 vertical="center" wrapText="1"/>
    </xf>
    <xf numFmtId="0" fontId="8" fillId="0" borderId="0" xfId="4" applyFont="1" applyFill="1" applyBorder="1" applyAlignment="1">
      <alignment horizontal="right" vertical="top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7" xfId="4" applyFont="1" applyFill="1" applyBorder="1" applyAlignment="1">
      <alignment horizontal="center" vertical="center" wrapText="1"/>
    </xf>
    <xf numFmtId="0" fontId="4" fillId="0" borderId="12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 wrapText="1"/>
    </xf>
    <xf numFmtId="0" fontId="11" fillId="0" borderId="8" xfId="4" applyFont="1" applyFill="1" applyBorder="1" applyAlignment="1">
      <alignment horizontal="center" vertical="center" wrapText="1"/>
    </xf>
    <xf numFmtId="0" fontId="11" fillId="0" borderId="13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 wrapText="1"/>
    </xf>
    <xf numFmtId="0" fontId="11" fillId="0" borderId="12" xfId="4" applyFont="1" applyFill="1" applyBorder="1" applyAlignment="1">
      <alignment horizontal="center" vertical="center" wrapText="1"/>
    </xf>
    <xf numFmtId="0" fontId="12" fillId="0" borderId="3" xfId="4" applyFont="1" applyFill="1" applyBorder="1" applyAlignment="1">
      <alignment horizontal="center" vertical="center" wrapText="1"/>
    </xf>
    <xf numFmtId="0" fontId="12" fillId="0" borderId="9" xfId="4" applyFont="1" applyFill="1" applyBorder="1" applyAlignment="1">
      <alignment horizontal="center" vertical="center" wrapText="1"/>
    </xf>
    <xf numFmtId="0" fontId="12" fillId="0" borderId="14" xfId="4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0" fontId="10" fillId="0" borderId="10" xfId="4" applyFont="1" applyFill="1" applyBorder="1" applyAlignment="1">
      <alignment horizontal="center" vertical="center" wrapText="1"/>
    </xf>
    <xf numFmtId="0" fontId="10" fillId="0" borderId="15" xfId="4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20" fillId="0" borderId="0" xfId="6" applyFont="1" applyAlignment="1">
      <alignment horizontal="center" vertical="center" wrapText="1"/>
    </xf>
    <xf numFmtId="0" fontId="20" fillId="0" borderId="11" xfId="6" applyFont="1" applyBorder="1" applyAlignment="1">
      <alignment horizontal="center" vertical="center" wrapText="1"/>
    </xf>
    <xf numFmtId="0" fontId="56" fillId="0" borderId="10" xfId="0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6" fillId="0" borderId="1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1" fillId="0" borderId="10" xfId="0" applyFont="1" applyFill="1" applyBorder="1" applyAlignment="1">
      <alignment horizontal="left" vertical="top" wrapText="1"/>
    </xf>
    <xf numFmtId="0" fontId="51" fillId="0" borderId="11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center" indent="1"/>
    </xf>
    <xf numFmtId="0" fontId="20" fillId="0" borderId="11" xfId="0" applyFont="1" applyFill="1" applyBorder="1" applyAlignment="1">
      <alignment horizontal="left" vertical="center" indent="1"/>
    </xf>
    <xf numFmtId="0" fontId="15" fillId="0" borderId="10" xfId="0" applyFont="1" applyFill="1" applyBorder="1" applyAlignment="1">
      <alignment horizontal="left" vertical="center" wrapText="1" indent="1"/>
    </xf>
    <xf numFmtId="0" fontId="15" fillId="0" borderId="11" xfId="0" applyFont="1" applyFill="1" applyBorder="1" applyAlignment="1">
      <alignment horizontal="left" vertical="center" wrapText="1" indent="1"/>
    </xf>
    <xf numFmtId="1" fontId="63" fillId="0" borderId="0" xfId="4" applyNumberFormat="1" applyFont="1" applyFill="1" applyBorder="1" applyAlignment="1">
      <alignment horizontal="center" vertical="center" wrapText="1"/>
    </xf>
    <xf numFmtId="1" fontId="63" fillId="0" borderId="11" xfId="4" applyNumberFormat="1" applyFont="1" applyFill="1" applyBorder="1" applyAlignment="1">
      <alignment horizontal="center" vertical="center" wrapText="1"/>
    </xf>
    <xf numFmtId="1" fontId="15" fillId="0" borderId="0" xfId="0" applyNumberFormat="1" applyFont="1" applyFill="1" applyBorder="1" applyAlignment="1">
      <alignment horizontal="left" vertical="center" wrapText="1"/>
    </xf>
    <xf numFmtId="1" fontId="15" fillId="0" borderId="11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4" fillId="0" borderId="44" xfId="4" applyFont="1" applyFill="1" applyBorder="1" applyAlignment="1">
      <alignment horizontal="center" vertical="center" wrapText="1"/>
    </xf>
    <xf numFmtId="0" fontId="4" fillId="0" borderId="51" xfId="4" applyFont="1" applyFill="1" applyBorder="1" applyAlignment="1">
      <alignment horizontal="center" vertical="center" wrapText="1"/>
    </xf>
    <xf numFmtId="0" fontId="4" fillId="0" borderId="76" xfId="4" applyFont="1" applyFill="1" applyBorder="1" applyAlignment="1">
      <alignment horizontal="center" vertical="center" wrapText="1"/>
    </xf>
    <xf numFmtId="0" fontId="11" fillId="0" borderId="38" xfId="4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left" vertical="center" wrapText="1"/>
    </xf>
    <xf numFmtId="1" fontId="4" fillId="0" borderId="11" xfId="0" applyNumberFormat="1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5" fillId="0" borderId="11" xfId="0" applyFont="1" applyBorder="1" applyAlignment="1">
      <alignment horizontal="left"/>
    </xf>
    <xf numFmtId="3" fontId="15" fillId="0" borderId="37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vertical="center" wrapText="1"/>
    </xf>
    <xf numFmtId="3" fontId="15" fillId="0" borderId="37" xfId="4" applyNumberFormat="1" applyFont="1" applyFill="1" applyBorder="1" applyAlignment="1">
      <alignment horizontal="center" vertical="center" wrapText="1"/>
    </xf>
    <xf numFmtId="3" fontId="15" fillId="0" borderId="9" xfId="4" applyNumberFormat="1" applyFont="1" applyFill="1" applyBorder="1" applyAlignment="1">
      <alignment horizontal="center" vertical="center" wrapText="1"/>
    </xf>
    <xf numFmtId="3" fontId="15" fillId="0" borderId="36" xfId="4" applyNumberFormat="1" applyFont="1" applyFill="1" applyBorder="1" applyAlignment="1">
      <alignment horizontal="center" vertical="center" wrapText="1"/>
    </xf>
    <xf numFmtId="3" fontId="15" fillId="0" borderId="14" xfId="4" applyNumberFormat="1" applyFont="1" applyFill="1" applyBorder="1" applyAlignment="1">
      <alignment horizontal="center" vertical="center" wrapText="1"/>
    </xf>
    <xf numFmtId="0" fontId="4" fillId="0" borderId="38" xfId="4" applyFont="1" applyFill="1" applyBorder="1" applyAlignment="1">
      <alignment horizontal="center" vertical="center" wrapText="1"/>
    </xf>
    <xf numFmtId="0" fontId="11" fillId="0" borderId="22" xfId="4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" fontId="20" fillId="0" borderId="0" xfId="6" applyNumberFormat="1" applyFont="1" applyAlignment="1">
      <alignment horizontal="center" vertical="center" wrapText="1"/>
    </xf>
    <xf numFmtId="1" fontId="20" fillId="0" borderId="11" xfId="6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0" fontId="61" fillId="2" borderId="0" xfId="6" applyFont="1" applyFill="1" applyAlignment="1">
      <alignment horizontal="left" vertical="center"/>
    </xf>
    <xf numFmtId="0" fontId="61" fillId="2" borderId="11" xfId="6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3" fontId="15" fillId="2" borderId="7" xfId="0" applyNumberFormat="1" applyFont="1" applyFill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center" vertical="center" wrapText="1"/>
    </xf>
    <xf numFmtId="0" fontId="20" fillId="0" borderId="0" xfId="6" applyFont="1" applyFill="1" applyBorder="1" applyAlignment="1">
      <alignment horizontal="center" vertical="center" wrapText="1"/>
    </xf>
    <xf numFmtId="0" fontId="20" fillId="0" borderId="11" xfId="6" applyFont="1" applyFill="1" applyBorder="1" applyAlignment="1">
      <alignment horizontal="center" vertical="center" wrapText="1"/>
    </xf>
    <xf numFmtId="3" fontId="15" fillId="0" borderId="38" xfId="4" applyNumberFormat="1" applyFont="1" applyFill="1" applyBorder="1" applyAlignment="1">
      <alignment horizontal="center" vertical="center" wrapText="1"/>
    </xf>
    <xf numFmtId="3" fontId="15" fillId="0" borderId="40" xfId="4" applyNumberFormat="1" applyFont="1" applyFill="1" applyBorder="1" applyAlignment="1">
      <alignment horizontal="center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7" xfId="6" applyFont="1" applyBorder="1" applyAlignment="1">
      <alignment horizontal="center" vertical="center" wrapText="1"/>
    </xf>
    <xf numFmtId="0" fontId="4" fillId="0" borderId="38" xfId="6" applyFont="1" applyBorder="1" applyAlignment="1">
      <alignment horizontal="center" vertical="center" wrapText="1"/>
    </xf>
    <xf numFmtId="0" fontId="11" fillId="0" borderId="2" xfId="6" applyFont="1" applyBorder="1" applyAlignment="1">
      <alignment horizontal="center" vertical="center" wrapText="1"/>
    </xf>
    <xf numFmtId="0" fontId="11" fillId="0" borderId="8" xfId="6" applyFont="1" applyBorder="1" applyAlignment="1">
      <alignment horizontal="center" vertical="center" wrapText="1"/>
    </xf>
    <xf numFmtId="0" fontId="11" fillId="0" borderId="22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1" fillId="0" borderId="7" xfId="6" applyFont="1" applyBorder="1" applyAlignment="1">
      <alignment horizontal="center" vertical="center" wrapText="1"/>
    </xf>
    <xf numFmtId="0" fontId="11" fillId="0" borderId="38" xfId="6" applyFont="1" applyBorder="1" applyAlignment="1">
      <alignment horizontal="center" vertical="center" wrapText="1"/>
    </xf>
    <xf numFmtId="0" fontId="12" fillId="0" borderId="3" xfId="6" applyFont="1" applyBorder="1" applyAlignment="1">
      <alignment horizontal="center" vertical="center" wrapText="1"/>
    </xf>
    <xf numFmtId="0" fontId="12" fillId="0" borderId="9" xfId="6" applyFont="1" applyBorder="1" applyAlignment="1">
      <alignment horizontal="center" vertical="center" wrapText="1"/>
    </xf>
    <xf numFmtId="3" fontId="15" fillId="2" borderId="37" xfId="0" applyNumberFormat="1" applyFont="1" applyFill="1" applyBorder="1" applyAlignment="1">
      <alignment horizontal="center"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10" fillId="0" borderId="10" xfId="6" applyFont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0" fillId="0" borderId="11" xfId="6" applyFont="1" applyBorder="1" applyAlignment="1">
      <alignment horizontal="center" vertical="center" wrapText="1"/>
    </xf>
    <xf numFmtId="0" fontId="10" fillId="0" borderId="15" xfId="6" applyFont="1" applyBorder="1" applyAlignment="1">
      <alignment horizontal="center" vertical="center" wrapText="1"/>
    </xf>
    <xf numFmtId="0" fontId="10" fillId="0" borderId="16" xfId="6" applyFont="1" applyBorder="1" applyAlignment="1">
      <alignment horizontal="center" vertical="center" wrapText="1"/>
    </xf>
    <xf numFmtId="0" fontId="10" fillId="0" borderId="17" xfId="6" applyFont="1" applyBorder="1" applyAlignment="1">
      <alignment horizontal="center" vertical="center" wrapText="1"/>
    </xf>
    <xf numFmtId="3" fontId="15" fillId="2" borderId="9" xfId="6" applyNumberFormat="1" applyFont="1" applyFill="1" applyBorder="1" applyAlignment="1">
      <alignment horizontal="center" vertical="center" wrapText="1"/>
    </xf>
    <xf numFmtId="3" fontId="15" fillId="2" borderId="40" xfId="6" applyNumberFormat="1" applyFont="1" applyFill="1" applyBorder="1" applyAlignment="1">
      <alignment horizontal="center" vertical="center" wrapText="1"/>
    </xf>
    <xf numFmtId="3" fontId="15" fillId="2" borderId="14" xfId="6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9" fillId="2" borderId="15" xfId="6" applyFont="1" applyFill="1" applyBorder="1" applyAlignment="1">
      <alignment horizontal="center" wrapText="1"/>
    </xf>
    <xf numFmtId="0" fontId="9" fillId="2" borderId="16" xfId="6" applyFont="1" applyFill="1" applyBorder="1" applyAlignment="1">
      <alignment horizontal="center" wrapText="1"/>
    </xf>
    <xf numFmtId="0" fontId="9" fillId="2" borderId="17" xfId="6" applyFont="1" applyFill="1" applyBorder="1" applyAlignment="1">
      <alignment horizontal="center" wrapText="1"/>
    </xf>
    <xf numFmtId="0" fontId="10" fillId="0" borderId="0" xfId="6" applyFont="1" applyBorder="1" applyAlignment="1">
      <alignment horizontal="center" vertical="center" wrapText="1"/>
    </xf>
    <xf numFmtId="0" fontId="88" fillId="0" borderId="0" xfId="0" applyFont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center" wrapText="1"/>
    </xf>
    <xf numFmtId="1" fontId="4" fillId="0" borderId="11" xfId="0" applyNumberFormat="1" applyFont="1" applyFill="1" applyBorder="1" applyAlignment="1">
      <alignment horizontal="left"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 wrapText="1"/>
    </xf>
    <xf numFmtId="0" fontId="20" fillId="0" borderId="0" xfId="6" applyFont="1" applyFill="1" applyBorder="1" applyAlignment="1">
      <alignment horizontal="left" vertical="center"/>
    </xf>
    <xf numFmtId="0" fontId="20" fillId="0" borderId="11" xfId="6" applyFont="1" applyFill="1" applyBorder="1" applyAlignment="1">
      <alignment horizontal="left" vertical="center"/>
    </xf>
    <xf numFmtId="0" fontId="15" fillId="0" borderId="0" xfId="6" applyFont="1" applyFill="1" applyBorder="1" applyAlignment="1">
      <alignment horizontal="left" vertical="center"/>
    </xf>
    <xf numFmtId="0" fontId="15" fillId="0" borderId="11" xfId="6" applyFont="1" applyFill="1" applyBorder="1" applyAlignment="1">
      <alignment horizontal="left" vertical="center"/>
    </xf>
    <xf numFmtId="3" fontId="15" fillId="2" borderId="9" xfId="0" applyNumberFormat="1" applyFont="1" applyFill="1" applyBorder="1" applyAlignment="1">
      <alignment horizontal="center" vertical="center" wrapText="1"/>
    </xf>
    <xf numFmtId="3" fontId="15" fillId="0" borderId="40" xfId="0" applyNumberFormat="1" applyFont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10" xfId="4" applyFont="1" applyFill="1" applyBorder="1" applyAlignment="1">
      <alignment horizontal="center" vertical="center" wrapText="1"/>
    </xf>
    <xf numFmtId="0" fontId="4" fillId="0" borderId="15" xfId="4" applyFont="1" applyFill="1" applyBorder="1" applyAlignment="1">
      <alignment horizontal="center" vertical="center" wrapText="1"/>
    </xf>
    <xf numFmtId="0" fontId="30" fillId="0" borderId="10" xfId="4" applyFont="1" applyFill="1" applyBorder="1" applyAlignment="1">
      <alignment horizontal="left" vertical="center" wrapText="1"/>
    </xf>
    <xf numFmtId="0" fontId="30" fillId="0" borderId="0" xfId="4" applyFont="1" applyFill="1" applyBorder="1" applyAlignment="1">
      <alignment horizontal="left" vertical="center" wrapText="1"/>
    </xf>
    <xf numFmtId="0" fontId="30" fillId="0" borderId="11" xfId="4" applyFont="1" applyFill="1" applyBorder="1" applyAlignment="1">
      <alignment horizontal="left" vertical="center" wrapText="1"/>
    </xf>
    <xf numFmtId="1" fontId="64" fillId="0" borderId="0" xfId="4" applyNumberFormat="1" applyFont="1" applyFill="1" applyBorder="1" applyAlignment="1">
      <alignment horizontal="center" vertical="center" wrapText="1"/>
    </xf>
    <xf numFmtId="1" fontId="64" fillId="0" borderId="11" xfId="4" applyNumberFormat="1" applyFont="1" applyFill="1" applyBorder="1" applyAlignment="1">
      <alignment horizontal="center" vertical="center" wrapText="1"/>
    </xf>
    <xf numFmtId="1" fontId="64" fillId="0" borderId="0" xfId="6" applyNumberFormat="1" applyFont="1" applyAlignment="1">
      <alignment horizontal="center" vertical="center" wrapText="1"/>
    </xf>
    <xf numFmtId="1" fontId="64" fillId="0" borderId="11" xfId="6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15" fillId="0" borderId="0" xfId="0" applyFont="1" applyBorder="1" applyAlignment="1">
      <alignment horizontal="left" vertical="center" indent="1"/>
    </xf>
    <xf numFmtId="0" fontId="15" fillId="0" borderId="11" xfId="0" applyFont="1" applyBorder="1" applyAlignment="1">
      <alignment horizontal="left" vertical="center" indent="1"/>
    </xf>
    <xf numFmtId="0" fontId="20" fillId="0" borderId="0" xfId="0" applyFont="1" applyBorder="1" applyAlignment="1">
      <alignment horizontal="left" vertical="center" indent="1"/>
    </xf>
    <xf numFmtId="0" fontId="20" fillId="0" borderId="11" xfId="0" applyFont="1" applyBorder="1" applyAlignment="1">
      <alignment horizontal="left" vertical="center" indent="1"/>
    </xf>
    <xf numFmtId="0" fontId="15" fillId="0" borderId="0" xfId="0" applyFont="1" applyBorder="1" applyAlignment="1">
      <alignment horizontal="center" vertical="top" wrapText="1"/>
    </xf>
    <xf numFmtId="0" fontId="20" fillId="0" borderId="0" xfId="6" applyFont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top" wrapText="1"/>
    </xf>
    <xf numFmtId="0" fontId="51" fillId="0" borderId="11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 indent="1"/>
    </xf>
    <xf numFmtId="0" fontId="20" fillId="0" borderId="6" xfId="0" applyFont="1" applyFill="1" applyBorder="1" applyAlignment="1">
      <alignment horizontal="left" vertical="center" indent="1"/>
    </xf>
    <xf numFmtId="0" fontId="20" fillId="0" borderId="0" xfId="0" applyFont="1" applyFill="1" applyBorder="1" applyAlignment="1">
      <alignment horizontal="left" vertical="center" indent="1"/>
    </xf>
    <xf numFmtId="0" fontId="20" fillId="0" borderId="0" xfId="0" applyFont="1" applyFill="1" applyBorder="1" applyAlignment="1">
      <alignment horizontal="left" vertical="center" wrapText="1" indent="1"/>
    </xf>
    <xf numFmtId="0" fontId="20" fillId="0" borderId="11" xfId="0" applyFont="1" applyFill="1" applyBorder="1" applyAlignment="1">
      <alignment horizontal="left" vertical="center" wrapText="1" indent="1"/>
    </xf>
    <xf numFmtId="0" fontId="20" fillId="0" borderId="0" xfId="6" applyFont="1" applyFill="1" applyBorder="1" applyAlignment="1">
      <alignment horizontal="left" vertical="center" indent="1"/>
    </xf>
    <xf numFmtId="0" fontId="20" fillId="0" borderId="11" xfId="6" applyFont="1" applyFill="1" applyBorder="1" applyAlignment="1">
      <alignment horizontal="left" vertical="center" indent="1"/>
    </xf>
    <xf numFmtId="0" fontId="34" fillId="3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11" xfId="0" applyFont="1" applyFill="1" applyBorder="1" applyAlignment="1">
      <alignment horizontal="left"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3" fontId="15" fillId="2" borderId="38" xfId="0" applyNumberFormat="1" applyFont="1" applyFill="1" applyBorder="1" applyAlignment="1">
      <alignment horizontal="center" vertical="center" wrapText="1"/>
    </xf>
    <xf numFmtId="3" fontId="15" fillId="0" borderId="11" xfId="4" applyNumberFormat="1" applyFont="1" applyFill="1" applyBorder="1" applyAlignment="1">
      <alignment horizontal="center" vertical="center" wrapText="1"/>
    </xf>
    <xf numFmtId="3" fontId="15" fillId="0" borderId="17" xfId="4" applyNumberFormat="1" applyFont="1" applyFill="1" applyBorder="1" applyAlignment="1">
      <alignment horizontal="center" vertical="center" wrapText="1"/>
    </xf>
    <xf numFmtId="3" fontId="15" fillId="0" borderId="6" xfId="4" applyNumberFormat="1" applyFont="1" applyFill="1" applyBorder="1" applyAlignment="1">
      <alignment horizontal="center" vertical="center" wrapText="1"/>
    </xf>
    <xf numFmtId="3" fontId="15" fillId="0" borderId="64" xfId="4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 wrapText="1"/>
    </xf>
    <xf numFmtId="1" fontId="17" fillId="0" borderId="11" xfId="0" applyNumberFormat="1" applyFont="1" applyFill="1" applyBorder="1" applyAlignment="1">
      <alignment horizontal="center" vertical="center" wrapText="1"/>
    </xf>
    <xf numFmtId="0" fontId="66" fillId="2" borderId="49" xfId="6" applyFont="1" applyFill="1" applyBorder="1" applyAlignment="1">
      <alignment horizontal="left" vertical="top" wrapText="1"/>
    </xf>
    <xf numFmtId="0" fontId="66" fillId="2" borderId="13" xfId="6" applyFont="1" applyFill="1" applyBorder="1" applyAlignment="1">
      <alignment horizontal="left" vertical="top" wrapText="1"/>
    </xf>
    <xf numFmtId="0" fontId="4" fillId="0" borderId="2" xfId="6" applyFont="1" applyBorder="1" applyAlignment="1">
      <alignment horizontal="center" vertical="center" wrapText="1"/>
    </xf>
    <xf numFmtId="0" fontId="4" fillId="0" borderId="8" xfId="6" applyFont="1" applyBorder="1" applyAlignment="1">
      <alignment horizontal="center" vertical="center" wrapText="1"/>
    </xf>
    <xf numFmtId="0" fontId="4" fillId="0" borderId="22" xfId="6" applyFont="1" applyBorder="1" applyAlignment="1">
      <alignment horizontal="center" vertical="center" wrapText="1"/>
    </xf>
    <xf numFmtId="0" fontId="4" fillId="0" borderId="45" xfId="6" applyFont="1" applyBorder="1" applyAlignment="1">
      <alignment horizontal="center" vertical="center" wrapText="1"/>
    </xf>
    <xf numFmtId="0" fontId="4" fillId="0" borderId="50" xfId="6" applyFont="1" applyBorder="1" applyAlignment="1">
      <alignment horizontal="center" vertical="center" wrapText="1"/>
    </xf>
    <xf numFmtId="0" fontId="4" fillId="0" borderId="73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4" fillId="0" borderId="6" xfId="6" applyFont="1" applyBorder="1" applyAlignment="1">
      <alignment horizontal="center" vertical="center" wrapText="1"/>
    </xf>
    <xf numFmtId="0" fontId="4" fillId="0" borderId="60" xfId="6" applyFont="1" applyBorder="1" applyAlignment="1">
      <alignment horizontal="center" vertical="center" wrapText="1"/>
    </xf>
    <xf numFmtId="0" fontId="4" fillId="0" borderId="27" xfId="6" applyFont="1" applyBorder="1" applyAlignment="1">
      <alignment horizontal="center" vertical="center" wrapText="1"/>
    </xf>
    <xf numFmtId="0" fontId="4" fillId="0" borderId="64" xfId="6" applyFont="1" applyBorder="1" applyAlignment="1">
      <alignment horizontal="center" vertical="center" wrapText="1"/>
    </xf>
    <xf numFmtId="0" fontId="18" fillId="0" borderId="3" xfId="6" applyFont="1" applyBorder="1" applyAlignment="1">
      <alignment horizontal="center" vertical="center" wrapText="1"/>
    </xf>
    <xf numFmtId="0" fontId="18" fillId="0" borderId="9" xfId="6" applyFont="1" applyBorder="1" applyAlignment="1">
      <alignment horizontal="center" vertical="center" wrapText="1"/>
    </xf>
    <xf numFmtId="0" fontId="4" fillId="0" borderId="40" xfId="4" applyFont="1" applyFill="1" applyBorder="1" applyAlignment="1">
      <alignment horizontal="center" vertical="center" wrapText="1"/>
    </xf>
    <xf numFmtId="0" fontId="51" fillId="0" borderId="44" xfId="6" applyFont="1" applyBorder="1" applyAlignment="1">
      <alignment horizontal="center" vertical="center" wrapText="1"/>
    </xf>
    <xf numFmtId="0" fontId="51" fillId="0" borderId="2" xfId="6" applyFont="1" applyBorder="1" applyAlignment="1">
      <alignment horizontal="center" vertical="center" wrapText="1"/>
    </xf>
    <xf numFmtId="0" fontId="51" fillId="0" borderId="5" xfId="6" applyFont="1" applyBorder="1" applyAlignment="1">
      <alignment horizontal="center" vertical="center" wrapText="1"/>
    </xf>
    <xf numFmtId="0" fontId="51" fillId="0" borderId="6" xfId="6" applyFont="1" applyBorder="1" applyAlignment="1">
      <alignment horizontal="center" vertical="center" wrapText="1"/>
    </xf>
    <xf numFmtId="0" fontId="4" fillId="0" borderId="24" xfId="6" applyFont="1" applyBorder="1" applyAlignment="1">
      <alignment horizontal="center" vertical="center" wrapText="1"/>
    </xf>
    <xf numFmtId="0" fontId="4" fillId="0" borderId="26" xfId="6" applyFont="1" applyBorder="1" applyAlignment="1">
      <alignment horizontal="center" vertical="center" wrapText="1"/>
    </xf>
    <xf numFmtId="0" fontId="51" fillId="0" borderId="45" xfId="6" applyFont="1" applyBorder="1" applyAlignment="1">
      <alignment horizontal="center" vertical="center" wrapText="1"/>
    </xf>
    <xf numFmtId="0" fontId="66" fillId="2" borderId="48" xfId="6" applyFont="1" applyFill="1" applyBorder="1" applyAlignment="1">
      <alignment horizontal="left" vertical="top" wrapText="1"/>
    </xf>
    <xf numFmtId="0" fontId="66" fillId="2" borderId="76" xfId="6" applyFont="1" applyFill="1" applyBorder="1" applyAlignment="1">
      <alignment horizontal="left" vertical="top" wrapText="1"/>
    </xf>
    <xf numFmtId="0" fontId="66" fillId="2" borderId="22" xfId="6" applyFont="1" applyFill="1" applyBorder="1" applyAlignment="1">
      <alignment horizontal="left" vertical="top" wrapText="1"/>
    </xf>
    <xf numFmtId="0" fontId="4" fillId="0" borderId="92" xfId="6" applyFont="1" applyBorder="1" applyAlignment="1">
      <alignment horizontal="center" vertical="center" wrapText="1"/>
    </xf>
    <xf numFmtId="0" fontId="4" fillId="0" borderId="90" xfId="6" applyFont="1" applyBorder="1" applyAlignment="1">
      <alignment horizontal="center" vertical="center" wrapText="1"/>
    </xf>
    <xf numFmtId="0" fontId="83" fillId="0" borderId="15" xfId="6" applyFont="1" applyBorder="1" applyAlignment="1">
      <alignment horizontal="center" vertical="center" wrapText="1"/>
    </xf>
    <xf numFmtId="0" fontId="83" fillId="0" borderId="16" xfId="6" applyFont="1" applyBorder="1" applyAlignment="1">
      <alignment horizontal="center" vertical="center" wrapText="1"/>
    </xf>
    <xf numFmtId="0" fontId="83" fillId="0" borderId="17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center" vertical="top" wrapText="1"/>
    </xf>
    <xf numFmtId="0" fontId="4" fillId="0" borderId="6" xfId="6" applyFont="1" applyBorder="1" applyAlignment="1">
      <alignment horizontal="center" vertical="top" wrapText="1"/>
    </xf>
    <xf numFmtId="0" fontId="4" fillId="0" borderId="15" xfId="6" applyFont="1" applyBorder="1" applyAlignment="1">
      <alignment horizontal="center" vertical="top" wrapText="1"/>
    </xf>
    <xf numFmtId="0" fontId="4" fillId="0" borderId="17" xfId="6" applyFont="1" applyBorder="1" applyAlignment="1">
      <alignment horizontal="center" vertical="top" wrapText="1"/>
    </xf>
    <xf numFmtId="0" fontId="71" fillId="0" borderId="6" xfId="6" applyFont="1" applyBorder="1" applyAlignment="1">
      <alignment horizontal="center" vertical="center" wrapText="1"/>
    </xf>
    <xf numFmtId="0" fontId="71" fillId="0" borderId="17" xfId="6" applyFont="1" applyBorder="1" applyAlignment="1">
      <alignment horizontal="center" vertical="center" wrapText="1"/>
    </xf>
    <xf numFmtId="0" fontId="70" fillId="0" borderId="3" xfId="6" applyFont="1" applyBorder="1" applyAlignment="1">
      <alignment horizontal="center" vertical="center" wrapText="1"/>
    </xf>
    <xf numFmtId="0" fontId="70" fillId="0" borderId="14" xfId="6" applyFont="1" applyBorder="1" applyAlignment="1">
      <alignment horizontal="center" vertical="center" wrapText="1"/>
    </xf>
    <xf numFmtId="0" fontId="71" fillId="0" borderId="3" xfId="6" applyFont="1" applyBorder="1" applyAlignment="1">
      <alignment horizontal="center" vertical="center" wrapText="1"/>
    </xf>
    <xf numFmtId="0" fontId="71" fillId="0" borderId="14" xfId="6" applyFont="1" applyBorder="1" applyAlignment="1">
      <alignment horizontal="center" vertical="center" wrapText="1"/>
    </xf>
    <xf numFmtId="0" fontId="70" fillId="0" borderId="3" xfId="6" applyFont="1" applyBorder="1" applyAlignment="1">
      <alignment horizontal="center" vertical="top" wrapText="1"/>
    </xf>
    <xf numFmtId="0" fontId="70" fillId="0" borderId="9" xfId="6" applyFont="1" applyBorder="1" applyAlignment="1">
      <alignment horizontal="center" vertical="top" wrapText="1"/>
    </xf>
    <xf numFmtId="0" fontId="71" fillId="0" borderId="4" xfId="6" applyFont="1" applyBorder="1" applyAlignment="1">
      <alignment horizontal="center" vertical="center" wrapText="1"/>
    </xf>
    <xf numFmtId="0" fontId="71" fillId="0" borderId="5" xfId="6" applyFont="1" applyBorder="1" applyAlignment="1">
      <alignment horizontal="center" vertical="center" wrapText="1"/>
    </xf>
    <xf numFmtId="0" fontId="71" fillId="0" borderId="10" xfId="6" applyFont="1" applyBorder="1" applyAlignment="1">
      <alignment horizontal="center" vertical="center" wrapText="1"/>
    </xf>
    <xf numFmtId="0" fontId="71" fillId="0" borderId="0" xfId="6" applyFont="1" applyBorder="1" applyAlignment="1">
      <alignment horizontal="center" vertical="center" wrapText="1"/>
    </xf>
    <xf numFmtId="0" fontId="71" fillId="0" borderId="15" xfId="6" applyFont="1" applyBorder="1" applyAlignment="1">
      <alignment horizontal="center" vertical="center" wrapText="1"/>
    </xf>
    <xf numFmtId="0" fontId="71" fillId="0" borderId="16" xfId="6" applyFont="1" applyBorder="1" applyAlignment="1">
      <alignment horizontal="center" vertical="center" wrapText="1"/>
    </xf>
    <xf numFmtId="0" fontId="71" fillId="0" borderId="2" xfId="6" applyFont="1" applyBorder="1" applyAlignment="1">
      <alignment horizontal="center" vertical="center" wrapText="1"/>
    </xf>
    <xf numFmtId="0" fontId="71" fillId="0" borderId="8" xfId="6" applyFont="1" applyBorder="1" applyAlignment="1">
      <alignment horizontal="center" vertical="center" wrapText="1"/>
    </xf>
    <xf numFmtId="0" fontId="71" fillId="0" borderId="22" xfId="6" applyFont="1" applyBorder="1" applyAlignment="1">
      <alignment horizontal="center" vertical="center" wrapText="1"/>
    </xf>
    <xf numFmtId="0" fontId="71" fillId="0" borderId="9" xfId="6" applyFont="1" applyBorder="1" applyAlignment="1">
      <alignment horizontal="center" vertical="center" wrapText="1"/>
    </xf>
    <xf numFmtId="0" fontId="4" fillId="0" borderId="4" xfId="6" applyFont="1" applyBorder="1" applyAlignment="1">
      <alignment horizontal="left" vertical="top" wrapText="1"/>
    </xf>
    <xf numFmtId="0" fontId="4" fillId="0" borderId="5" xfId="6" applyFont="1" applyBorder="1" applyAlignment="1">
      <alignment horizontal="left" vertical="top" wrapText="1"/>
    </xf>
    <xf numFmtId="0" fontId="4" fillId="0" borderId="6" xfId="6" applyFont="1" applyBorder="1" applyAlignment="1">
      <alignment horizontal="left" vertical="top" wrapText="1"/>
    </xf>
    <xf numFmtId="0" fontId="4" fillId="0" borderId="15" xfId="6" applyFont="1" applyBorder="1" applyAlignment="1">
      <alignment horizontal="left" vertical="top" wrapText="1"/>
    </xf>
    <xf numFmtId="0" fontId="4" fillId="0" borderId="16" xfId="6" applyFont="1" applyBorder="1" applyAlignment="1">
      <alignment horizontal="left" vertical="top" wrapText="1"/>
    </xf>
    <xf numFmtId="0" fontId="4" fillId="0" borderId="0" xfId="6" applyFont="1" applyBorder="1" applyAlignment="1">
      <alignment horizontal="left" vertical="top" wrapText="1"/>
    </xf>
    <xf numFmtId="0" fontId="4" fillId="0" borderId="11" xfId="6" applyFont="1" applyBorder="1" applyAlignment="1">
      <alignment horizontal="left" vertical="top" wrapText="1"/>
    </xf>
    <xf numFmtId="0" fontId="51" fillId="0" borderId="82" xfId="6" applyFont="1" applyBorder="1" applyAlignment="1">
      <alignment horizontal="center" vertical="center" wrapText="1"/>
    </xf>
    <xf numFmtId="0" fontId="51" fillId="0" borderId="83" xfId="6" applyFont="1" applyBorder="1" applyAlignment="1">
      <alignment horizontal="center" vertical="center" wrapText="1"/>
    </xf>
    <xf numFmtId="0" fontId="51" fillId="0" borderId="84" xfId="6" applyFont="1" applyBorder="1" applyAlignment="1">
      <alignment horizontal="center" vertical="center" wrapText="1"/>
    </xf>
    <xf numFmtId="0" fontId="73" fillId="0" borderId="1" xfId="6" applyFont="1" applyBorder="1" applyAlignment="1">
      <alignment horizontal="center" vertical="center" wrapText="1"/>
    </xf>
    <xf numFmtId="0" fontId="73" fillId="0" borderId="7" xfId="6" applyFont="1" applyBorder="1" applyAlignment="1">
      <alignment horizontal="center" vertical="center" wrapText="1"/>
    </xf>
    <xf numFmtId="0" fontId="73" fillId="0" borderId="38" xfId="6" applyFont="1" applyBorder="1" applyAlignment="1">
      <alignment horizontal="center" vertical="center" wrapText="1"/>
    </xf>
    <xf numFmtId="0" fontId="74" fillId="0" borderId="2" xfId="6" applyFont="1" applyBorder="1" applyAlignment="1">
      <alignment horizontal="center" vertical="center" wrapText="1"/>
    </xf>
    <xf numFmtId="0" fontId="74" fillId="0" borderId="8" xfId="6" applyFont="1" applyBorder="1" applyAlignment="1">
      <alignment horizontal="center" vertical="center" wrapText="1"/>
    </xf>
    <xf numFmtId="0" fontId="74" fillId="0" borderId="22" xfId="6" applyFont="1" applyBorder="1" applyAlignment="1">
      <alignment horizontal="center" vertical="center" wrapText="1"/>
    </xf>
    <xf numFmtId="0" fontId="74" fillId="0" borderId="1" xfId="6" applyFont="1" applyBorder="1" applyAlignment="1">
      <alignment horizontal="center" vertical="center" wrapText="1"/>
    </xf>
    <xf numFmtId="0" fontId="74" fillId="0" borderId="7" xfId="6" applyFont="1" applyBorder="1" applyAlignment="1">
      <alignment horizontal="center" vertical="center" wrapText="1"/>
    </xf>
    <xf numFmtId="0" fontId="74" fillId="0" borderId="38" xfId="6" applyFont="1" applyBorder="1" applyAlignment="1">
      <alignment horizontal="center" vertical="center" wrapText="1"/>
    </xf>
    <xf numFmtId="0" fontId="74" fillId="0" borderId="3" xfId="6" applyFont="1" applyBorder="1" applyAlignment="1">
      <alignment horizontal="center" vertical="center" wrapText="1"/>
    </xf>
    <xf numFmtId="0" fontId="74" fillId="0" borderId="9" xfId="6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0" fontId="72" fillId="0" borderId="82" xfId="6" applyFont="1" applyBorder="1" applyAlignment="1">
      <alignment horizontal="center" vertical="center" wrapText="1"/>
    </xf>
    <xf numFmtId="0" fontId="72" fillId="0" borderId="87" xfId="6" applyFont="1" applyBorder="1" applyAlignment="1">
      <alignment horizontal="center" vertical="center" wrapText="1"/>
    </xf>
    <xf numFmtId="0" fontId="72" fillId="0" borderId="83" xfId="6" applyFont="1" applyBorder="1" applyAlignment="1">
      <alignment horizontal="center" vertical="center" wrapText="1"/>
    </xf>
    <xf numFmtId="0" fontId="72" fillId="0" borderId="84" xfId="6" applyFont="1" applyBorder="1" applyAlignment="1">
      <alignment horizontal="center" vertical="center" wrapText="1"/>
    </xf>
    <xf numFmtId="0" fontId="4" fillId="0" borderId="3" xfId="6" applyFont="1" applyBorder="1" applyAlignment="1">
      <alignment horizontal="center" vertical="center" wrapText="1"/>
    </xf>
    <xf numFmtId="0" fontId="4" fillId="0" borderId="9" xfId="6" applyFont="1" applyBorder="1" applyAlignment="1">
      <alignment horizontal="center" vertical="center" wrapText="1"/>
    </xf>
    <xf numFmtId="0" fontId="4" fillId="0" borderId="14" xfId="6" applyFont="1" applyBorder="1" applyAlignment="1">
      <alignment horizontal="center" vertical="center" wrapText="1"/>
    </xf>
    <xf numFmtId="0" fontId="76" fillId="0" borderId="44" xfId="6" applyFont="1" applyBorder="1" applyAlignment="1">
      <alignment horizontal="center" vertical="center" wrapText="1"/>
    </xf>
    <xf numFmtId="0" fontId="76" fillId="0" borderId="2" xfId="6" applyFont="1" applyBorder="1" applyAlignment="1">
      <alignment horizontal="center" vertical="center" wrapText="1"/>
    </xf>
    <xf numFmtId="0" fontId="76" fillId="0" borderId="45" xfId="6" applyFont="1" applyBorder="1" applyAlignment="1">
      <alignment horizontal="center" vertical="center" wrapText="1"/>
    </xf>
    <xf numFmtId="0" fontId="76" fillId="0" borderId="82" xfId="6" applyFont="1" applyBorder="1" applyAlignment="1">
      <alignment horizontal="center" vertical="center" wrapText="1"/>
    </xf>
    <xf numFmtId="0" fontId="76" fillId="0" borderId="87" xfId="6" applyFont="1" applyBorder="1" applyAlignment="1">
      <alignment horizontal="center" vertical="center" wrapText="1"/>
    </xf>
    <xf numFmtId="0" fontId="76" fillId="0" borderId="83" xfId="6" applyFont="1" applyBorder="1" applyAlignment="1">
      <alignment horizontal="center" vertical="center" wrapText="1"/>
    </xf>
    <xf numFmtId="0" fontId="76" fillId="0" borderId="84" xfId="6" applyFont="1" applyBorder="1" applyAlignment="1">
      <alignment horizontal="center" vertical="center" wrapText="1"/>
    </xf>
    <xf numFmtId="0" fontId="66" fillId="2" borderId="16" xfId="6" applyFont="1" applyFill="1" applyBorder="1" applyAlignment="1">
      <alignment horizontal="left" vertical="top" wrapText="1"/>
    </xf>
    <xf numFmtId="0" fontId="15" fillId="0" borderId="51" xfId="6" applyFont="1" applyBorder="1" applyAlignment="1">
      <alignment horizontal="left" vertical="center" wrapText="1"/>
    </xf>
    <xf numFmtId="0" fontId="15" fillId="0" borderId="8" xfId="6" applyFont="1" applyBorder="1" applyAlignment="1">
      <alignment horizontal="left" vertical="center" wrapText="1"/>
    </xf>
    <xf numFmtId="0" fontId="15" fillId="0" borderId="50" xfId="6" applyFont="1" applyBorder="1" applyAlignment="1">
      <alignment horizontal="left" vertical="center" wrapText="1"/>
    </xf>
    <xf numFmtId="0" fontId="51" fillId="0" borderId="51" xfId="6" applyFont="1" applyBorder="1" applyAlignment="1">
      <alignment horizontal="center" vertical="center" wrapText="1"/>
    </xf>
    <xf numFmtId="0" fontId="51" fillId="0" borderId="8" xfId="6" applyFont="1" applyBorder="1" applyAlignment="1">
      <alignment horizontal="center" vertical="center" wrapText="1"/>
    </xf>
    <xf numFmtId="0" fontId="51" fillId="0" borderId="27" xfId="6" applyFont="1" applyBorder="1" applyAlignment="1">
      <alignment horizontal="center" vertical="center" wrapText="1"/>
    </xf>
    <xf numFmtId="0" fontId="51" fillId="0" borderId="50" xfId="6" applyFont="1" applyBorder="1" applyAlignment="1">
      <alignment horizontal="center" vertical="center" wrapText="1"/>
    </xf>
    <xf numFmtId="0" fontId="4" fillId="0" borderId="12" xfId="6" applyFont="1" applyBorder="1" applyAlignment="1">
      <alignment horizontal="center" vertical="center" wrapText="1"/>
    </xf>
    <xf numFmtId="0" fontId="4" fillId="0" borderId="10" xfId="6" applyFont="1" applyBorder="1" applyAlignment="1">
      <alignment horizontal="center" vertical="center" wrapText="1"/>
    </xf>
    <xf numFmtId="0" fontId="4" fillId="0" borderId="0" xfId="6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 wrapText="1"/>
    </xf>
    <xf numFmtId="0" fontId="4" fillId="0" borderId="15" xfId="6" applyFont="1" applyBorder="1" applyAlignment="1">
      <alignment horizontal="center" vertical="center" wrapText="1"/>
    </xf>
    <xf numFmtId="0" fontId="4" fillId="0" borderId="16" xfId="6" applyFont="1" applyBorder="1" applyAlignment="1">
      <alignment horizontal="center" vertical="center" wrapText="1"/>
    </xf>
    <xf numFmtId="0" fontId="4" fillId="0" borderId="17" xfId="6" applyFont="1" applyBorder="1" applyAlignment="1">
      <alignment horizontal="center" vertical="center" wrapText="1"/>
    </xf>
    <xf numFmtId="0" fontId="15" fillId="0" borderId="27" xfId="6" applyFont="1" applyBorder="1" applyAlignment="1">
      <alignment horizontal="left" vertical="center" wrapText="1"/>
    </xf>
    <xf numFmtId="1" fontId="15" fillId="0" borderId="0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51" fillId="0" borderId="60" xfId="6" applyFont="1" applyBorder="1" applyAlignment="1">
      <alignment horizontal="center" vertical="center" wrapText="1"/>
    </xf>
    <xf numFmtId="0" fontId="51" fillId="0" borderId="64" xfId="6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0" fontId="66" fillId="2" borderId="15" xfId="6" applyFont="1" applyFill="1" applyBorder="1" applyAlignment="1">
      <alignment horizontal="left" vertical="top" wrapText="1"/>
    </xf>
    <xf numFmtId="0" fontId="66" fillId="2" borderId="17" xfId="6" applyFont="1" applyFill="1" applyBorder="1" applyAlignment="1">
      <alignment horizontal="left" vertical="top" wrapText="1"/>
    </xf>
    <xf numFmtId="0" fontId="18" fillId="0" borderId="2" xfId="6" applyFont="1" applyBorder="1" applyAlignment="1">
      <alignment horizontal="center" vertical="center" wrapText="1"/>
    </xf>
    <xf numFmtId="0" fontId="18" fillId="0" borderId="8" xfId="6" applyFont="1" applyBorder="1" applyAlignment="1">
      <alignment horizontal="center" vertical="center" wrapText="1"/>
    </xf>
    <xf numFmtId="0" fontId="18" fillId="0" borderId="22" xfId="6" applyFont="1" applyBorder="1" applyAlignment="1">
      <alignment horizontal="center" vertical="center" wrapText="1"/>
    </xf>
    <xf numFmtId="0" fontId="18" fillId="0" borderId="4" xfId="6" applyFont="1" applyBorder="1" applyAlignment="1">
      <alignment horizontal="center" vertical="center" wrapText="1"/>
    </xf>
    <xf numFmtId="0" fontId="18" fillId="0" borderId="5" xfId="6" applyFont="1" applyBorder="1" applyAlignment="1">
      <alignment horizontal="center" vertical="center" wrapText="1"/>
    </xf>
    <xf numFmtId="0" fontId="18" fillId="0" borderId="6" xfId="6" applyFont="1" applyBorder="1" applyAlignment="1">
      <alignment horizontal="center" vertical="center" wrapText="1"/>
    </xf>
    <xf numFmtId="0" fontId="18" fillId="0" borderId="10" xfId="6" applyFont="1" applyBorder="1" applyAlignment="1">
      <alignment horizontal="center" vertical="center" wrapText="1"/>
    </xf>
    <xf numFmtId="0" fontId="18" fillId="0" borderId="0" xfId="6" applyFont="1" applyAlignment="1">
      <alignment horizontal="center" vertical="center" wrapText="1"/>
    </xf>
    <xf numFmtId="0" fontId="18" fillId="0" borderId="11" xfId="6" applyFont="1" applyBorder="1" applyAlignment="1">
      <alignment horizontal="center" vertical="center" wrapText="1"/>
    </xf>
    <xf numFmtId="0" fontId="18" fillId="0" borderId="15" xfId="6" applyFont="1" applyBorder="1" applyAlignment="1">
      <alignment horizontal="center" vertical="center" wrapText="1"/>
    </xf>
    <xf numFmtId="0" fontId="18" fillId="0" borderId="16" xfId="6" applyFont="1" applyBorder="1" applyAlignment="1">
      <alignment horizontal="center" vertical="center" wrapText="1"/>
    </xf>
    <xf numFmtId="0" fontId="18" fillId="0" borderId="17" xfId="6" applyFont="1" applyBorder="1" applyAlignment="1">
      <alignment horizontal="center" vertical="center" wrapText="1"/>
    </xf>
    <xf numFmtId="0" fontId="66" fillId="2" borderId="0" xfId="6" applyFont="1" applyFill="1" applyBorder="1" applyAlignment="1">
      <alignment horizontal="left" vertical="top" wrapText="1"/>
    </xf>
    <xf numFmtId="0" fontId="66" fillId="2" borderId="73" xfId="6" applyFont="1" applyFill="1" applyBorder="1" applyAlignment="1">
      <alignment horizontal="left" vertical="top" wrapText="1"/>
    </xf>
    <xf numFmtId="0" fontId="15" fillId="2" borderId="51" xfId="6" applyFont="1" applyFill="1" applyBorder="1" applyAlignment="1">
      <alignment horizontal="left" vertical="center" wrapText="1"/>
    </xf>
    <xf numFmtId="0" fontId="15" fillId="2" borderId="8" xfId="6" applyFont="1" applyFill="1" applyBorder="1" applyAlignment="1">
      <alignment horizontal="left" vertical="center" wrapText="1"/>
    </xf>
    <xf numFmtId="0" fontId="15" fillId="2" borderId="50" xfId="6" applyFont="1" applyFill="1" applyBorder="1" applyAlignment="1">
      <alignment horizontal="left" vertical="center" wrapText="1"/>
    </xf>
    <xf numFmtId="0" fontId="15" fillId="2" borderId="27" xfId="6" applyFont="1" applyFill="1" applyBorder="1" applyAlignment="1">
      <alignment horizontal="left" vertical="center" wrapText="1"/>
    </xf>
    <xf numFmtId="0" fontId="79" fillId="0" borderId="0" xfId="0" applyFont="1" applyBorder="1" applyAlignment="1">
      <alignment horizontal="left" vertical="center"/>
    </xf>
    <xf numFmtId="0" fontId="79" fillId="0" borderId="11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79" fillId="0" borderId="11" xfId="0" applyFont="1" applyBorder="1" applyAlignment="1">
      <alignment horizontal="left" vertical="center" wrapText="1"/>
    </xf>
    <xf numFmtId="0" fontId="79" fillId="0" borderId="0" xfId="0" applyFont="1" applyBorder="1" applyAlignment="1">
      <alignment horizontal="left" vertical="center" wrapText="1"/>
    </xf>
    <xf numFmtId="0" fontId="78" fillId="0" borderId="5" xfId="0" applyFont="1" applyBorder="1" applyAlignment="1">
      <alignment horizontal="left" vertical="center" wrapText="1"/>
    </xf>
    <xf numFmtId="0" fontId="78" fillId="0" borderId="6" xfId="0" applyFont="1" applyBorder="1" applyAlignment="1">
      <alignment horizontal="left" vertical="center" wrapText="1"/>
    </xf>
    <xf numFmtId="0" fontId="5" fillId="2" borderId="0" xfId="6" applyFont="1" applyFill="1" applyBorder="1" applyAlignment="1">
      <alignment horizontal="left" vertical="center"/>
    </xf>
    <xf numFmtId="0" fontId="5" fillId="2" borderId="11" xfId="6" applyFont="1" applyFill="1" applyBorder="1" applyAlignment="1">
      <alignment horizontal="left" vertical="center"/>
    </xf>
    <xf numFmtId="0" fontId="11" fillId="0" borderId="44" xfId="4" applyFont="1" applyFill="1" applyBorder="1" applyAlignment="1">
      <alignment horizontal="center" vertical="center" wrapText="1"/>
    </xf>
    <xf numFmtId="0" fontId="11" fillId="0" borderId="51" xfId="4" applyFont="1" applyFill="1" applyBorder="1" applyAlignment="1">
      <alignment horizontal="center" vertical="center" wrapText="1"/>
    </xf>
    <xf numFmtId="0" fontId="11" fillId="0" borderId="76" xfId="4" applyFont="1" applyFill="1" applyBorder="1" applyAlignment="1">
      <alignment horizontal="center" vertical="center" wrapText="1"/>
    </xf>
    <xf numFmtId="0" fontId="11" fillId="0" borderId="49" xfId="4" applyFont="1" applyFill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0" fontId="15" fillId="0" borderId="10" xfId="6" applyFont="1" applyFill="1" applyBorder="1" applyAlignment="1">
      <alignment horizontal="center" vertical="center" wrapText="1"/>
    </xf>
    <xf numFmtId="0" fontId="15" fillId="0" borderId="0" xfId="6" applyFont="1" applyFill="1" applyBorder="1" applyAlignment="1">
      <alignment horizontal="center" vertical="center" wrapText="1"/>
    </xf>
    <xf numFmtId="0" fontId="80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79" fillId="2" borderId="0" xfId="0" applyFont="1" applyFill="1" applyBorder="1" applyAlignment="1">
      <alignment horizontal="left" vertical="center" wrapText="1"/>
    </xf>
    <xf numFmtId="0" fontId="79" fillId="2" borderId="11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2" fillId="2" borderId="3" xfId="6" applyFont="1" applyFill="1" applyBorder="1" applyAlignment="1">
      <alignment horizontal="center" vertical="center" wrapText="1"/>
    </xf>
    <xf numFmtId="0" fontId="12" fillId="2" borderId="9" xfId="6" applyFont="1" applyFill="1" applyBorder="1" applyAlignment="1">
      <alignment horizontal="center" vertical="center" wrapText="1"/>
    </xf>
    <xf numFmtId="0" fontId="12" fillId="2" borderId="14" xfId="6" applyFont="1" applyFill="1" applyBorder="1" applyAlignment="1">
      <alignment horizontal="center" vertical="center" wrapText="1"/>
    </xf>
    <xf numFmtId="0" fontId="72" fillId="0" borderId="43" xfId="6" applyFont="1" applyBorder="1" applyAlignment="1">
      <alignment horizontal="center" vertical="center" wrapText="1"/>
    </xf>
    <xf numFmtId="0" fontId="72" fillId="0" borderId="99" xfId="6" applyFont="1" applyBorder="1" applyAlignment="1">
      <alignment horizontal="center" vertical="center" wrapText="1"/>
    </xf>
    <xf numFmtId="0" fontId="72" fillId="0" borderId="74" xfId="6" applyFont="1" applyBorder="1" applyAlignment="1">
      <alignment horizontal="center" vertical="center" wrapText="1"/>
    </xf>
    <xf numFmtId="0" fontId="10" fillId="2" borderId="15" xfId="6" applyFont="1" applyFill="1" applyBorder="1" applyAlignment="1">
      <alignment horizontal="left" vertical="center"/>
    </xf>
    <xf numFmtId="0" fontId="10" fillId="2" borderId="16" xfId="6" applyFont="1" applyFill="1" applyBorder="1" applyAlignment="1">
      <alignment horizontal="left" vertical="center"/>
    </xf>
    <xf numFmtId="0" fontId="10" fillId="2" borderId="93" xfId="6" applyFont="1" applyFill="1" applyBorder="1" applyAlignment="1">
      <alignment horizontal="left" vertical="center"/>
    </xf>
    <xf numFmtId="0" fontId="10" fillId="0" borderId="3" xfId="6" applyFont="1" applyBorder="1" applyAlignment="1">
      <alignment horizontal="center" vertical="center" wrapText="1"/>
    </xf>
    <xf numFmtId="0" fontId="10" fillId="0" borderId="9" xfId="6" applyFont="1" applyBorder="1" applyAlignment="1">
      <alignment horizontal="center" vertical="center" wrapText="1"/>
    </xf>
    <xf numFmtId="0" fontId="10" fillId="0" borderId="14" xfId="6" applyFont="1" applyBorder="1" applyAlignment="1">
      <alignment horizontal="center" vertical="center" wrapText="1"/>
    </xf>
    <xf numFmtId="0" fontId="12" fillId="0" borderId="14" xfId="6" applyFont="1" applyBorder="1" applyAlignment="1">
      <alignment horizontal="center" vertical="center" wrapText="1"/>
    </xf>
    <xf numFmtId="0" fontId="78" fillId="0" borderId="0" xfId="0" applyFont="1" applyFill="1" applyBorder="1" applyAlignment="1">
      <alignment horizontal="center" vertical="center" wrapText="1"/>
    </xf>
    <xf numFmtId="0" fontId="78" fillId="0" borderId="11" xfId="0" applyFont="1" applyFill="1" applyBorder="1" applyAlignment="1">
      <alignment horizontal="center" vertical="center" wrapText="1"/>
    </xf>
    <xf numFmtId="0" fontId="22" fillId="2" borderId="0" xfId="6" applyFont="1" applyFill="1" applyBorder="1" applyAlignment="1">
      <alignment horizontal="left" vertical="center"/>
    </xf>
    <xf numFmtId="0" fontId="22" fillId="2" borderId="11" xfId="6" applyFont="1" applyFill="1" applyBorder="1" applyAlignment="1">
      <alignment horizontal="left" vertical="center"/>
    </xf>
    <xf numFmtId="0" fontId="81" fillId="0" borderId="0" xfId="0" applyFont="1" applyBorder="1" applyAlignment="1">
      <alignment horizontal="left" vertical="center" wrapText="1"/>
    </xf>
    <xf numFmtId="0" fontId="81" fillId="0" borderId="11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44" fillId="3" borderId="57" xfId="7" applyFont="1" applyFill="1" applyBorder="1" applyAlignment="1">
      <alignment horizontal="left" wrapText="1"/>
    </xf>
    <xf numFmtId="0" fontId="44" fillId="3" borderId="58" xfId="7" applyFont="1" applyFill="1" applyBorder="1" applyAlignment="1">
      <alignment horizontal="left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/>
    </xf>
  </cellXfs>
  <cellStyles count="8">
    <cellStyle name="Гиперссылка" xfId="2" builtinId="8"/>
    <cellStyle name="Гиперссылка 2" xfId="5" xr:uid="{00000000-0005-0000-0000-000001000000}"/>
    <cellStyle name="Обычный" xfId="0" builtinId="0"/>
    <cellStyle name="Обычный 2" xfId="1" xr:uid="{00000000-0005-0000-0000-000003000000}"/>
    <cellStyle name="Обычный 3" xfId="3" xr:uid="{00000000-0005-0000-0000-000004000000}"/>
    <cellStyle name="Обычный 4" xfId="4" xr:uid="{00000000-0005-0000-0000-000005000000}"/>
    <cellStyle name="Обычный 4 2" xfId="6" xr:uid="{00000000-0005-0000-0000-000006000000}"/>
    <cellStyle name="Обычный 5" xfId="7" xr:uid="{00000000-0005-0000-0000-000007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6F00"/>
      <color rgb="FFCCFFCC"/>
      <color rgb="FFFFB3B3"/>
      <color rgb="FF008000"/>
      <color rgb="FFDE9660"/>
      <color rgb="FFD8D8D8"/>
      <color rgb="FF007800"/>
      <color rgb="FF0000CC"/>
      <color rgb="FF0000FF"/>
      <color rgb="FF5D8C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il.ru/public/2r17/4UtWVp1mZ" TargetMode="External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hyperlink" Target="http://santan-company.ru" TargetMode="External"/><Relationship Id="rId6" Type="http://schemas.openxmlformats.org/officeDocument/2006/relationships/image" Target="../media/image2.jpeg"/><Relationship Id="rId5" Type="http://schemas.openxmlformats.org/officeDocument/2006/relationships/hyperlink" Target="#&#1089;&#1082;&#1080;&#1076;&#1082;&#1072;!F3"/><Relationship Id="rId4" Type="http://schemas.openxmlformats.org/officeDocument/2006/relationships/hyperlink" Target="#&#1057;&#1093;&#1077;&#1084;&#1072;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57.jpeg"/><Relationship Id="rId1" Type="http://schemas.openxmlformats.org/officeDocument/2006/relationships/image" Target="../media/image1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62.jpeg"/><Relationship Id="rId1" Type="http://schemas.openxmlformats.org/officeDocument/2006/relationships/image" Target="../media/image1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67.jpeg"/><Relationship Id="rId1" Type="http://schemas.openxmlformats.org/officeDocument/2006/relationships/image" Target="../media/image15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71.jpeg"/><Relationship Id="rId1" Type="http://schemas.openxmlformats.org/officeDocument/2006/relationships/image" Target="../media/image15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jpeg"/><Relationship Id="rId2" Type="http://schemas.openxmlformats.org/officeDocument/2006/relationships/image" Target="../media/image76.jpeg"/><Relationship Id="rId1" Type="http://schemas.openxmlformats.org/officeDocument/2006/relationships/image" Target="../media/image15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jpeg"/><Relationship Id="rId2" Type="http://schemas.openxmlformats.org/officeDocument/2006/relationships/image" Target="../media/image81.jpeg"/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7.jpeg"/><Relationship Id="rId2" Type="http://schemas.openxmlformats.org/officeDocument/2006/relationships/image" Target="../media/image86.jpeg"/><Relationship Id="rId1" Type="http://schemas.openxmlformats.org/officeDocument/2006/relationships/image" Target="../media/image15.jpeg"/><Relationship Id="rId4" Type="http://schemas.openxmlformats.org/officeDocument/2006/relationships/image" Target="../media/image10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2.jpeg"/><Relationship Id="rId2" Type="http://schemas.openxmlformats.org/officeDocument/2006/relationships/image" Target="../media/image91.jpeg"/><Relationship Id="rId1" Type="http://schemas.openxmlformats.org/officeDocument/2006/relationships/image" Target="../media/image15.jpeg"/><Relationship Id="rId4" Type="http://schemas.openxmlformats.org/officeDocument/2006/relationships/image" Target="../media/image10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8.jpeg"/><Relationship Id="rId2" Type="http://schemas.openxmlformats.org/officeDocument/2006/relationships/image" Target="../media/image97.jpeg"/><Relationship Id="rId1" Type="http://schemas.openxmlformats.org/officeDocument/2006/relationships/image" Target="../media/image15.jpeg"/><Relationship Id="rId6" Type="http://schemas.openxmlformats.org/officeDocument/2006/relationships/image" Target="../media/image10.jpeg"/><Relationship Id="rId5" Type="http://schemas.openxmlformats.org/officeDocument/2006/relationships/image" Target="../media/image100.jpeg"/><Relationship Id="rId4" Type="http://schemas.openxmlformats.org/officeDocument/2006/relationships/image" Target="../media/image99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6.jpeg"/><Relationship Id="rId2" Type="http://schemas.openxmlformats.org/officeDocument/2006/relationships/image" Target="../media/image105.jpeg"/><Relationship Id="rId1" Type="http://schemas.openxmlformats.org/officeDocument/2006/relationships/image" Target="../media/image15.jpeg"/><Relationship Id="rId5" Type="http://schemas.openxmlformats.org/officeDocument/2006/relationships/image" Target="../media/image10.jpeg"/><Relationship Id="rId4" Type="http://schemas.openxmlformats.org/officeDocument/2006/relationships/image" Target="../media/image107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2.jpeg"/><Relationship Id="rId2" Type="http://schemas.openxmlformats.org/officeDocument/2006/relationships/image" Target="../media/image111.jpeg"/><Relationship Id="rId1" Type="http://schemas.openxmlformats.org/officeDocument/2006/relationships/image" Target="../media/image15.jpeg"/><Relationship Id="rId4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17.jpeg"/><Relationship Id="rId1" Type="http://schemas.openxmlformats.org/officeDocument/2006/relationships/image" Target="../media/image15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3.jpeg"/><Relationship Id="rId2" Type="http://schemas.openxmlformats.org/officeDocument/2006/relationships/image" Target="../media/image122.jpeg"/><Relationship Id="rId1" Type="http://schemas.openxmlformats.org/officeDocument/2006/relationships/image" Target="../media/image15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28.jpeg"/><Relationship Id="rId1" Type="http://schemas.openxmlformats.org/officeDocument/2006/relationships/image" Target="../media/image15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jpeg"/><Relationship Id="rId2" Type="http://schemas.openxmlformats.org/officeDocument/2006/relationships/image" Target="../media/image133.jpeg"/><Relationship Id="rId1" Type="http://schemas.openxmlformats.org/officeDocument/2006/relationships/image" Target="../media/image15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37.jpeg"/><Relationship Id="rId1" Type="http://schemas.openxmlformats.org/officeDocument/2006/relationships/image" Target="../media/image15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42.jpeg"/><Relationship Id="rId1" Type="http://schemas.openxmlformats.org/officeDocument/2006/relationships/image" Target="../media/image15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46.jpeg"/><Relationship Id="rId1" Type="http://schemas.openxmlformats.org/officeDocument/2006/relationships/image" Target="../media/image15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2.jpeg"/><Relationship Id="rId2" Type="http://schemas.openxmlformats.org/officeDocument/2006/relationships/image" Target="../media/image151.jpeg"/><Relationship Id="rId1" Type="http://schemas.openxmlformats.org/officeDocument/2006/relationships/image" Target="../media/image15.jpeg"/><Relationship Id="rId4" Type="http://schemas.openxmlformats.org/officeDocument/2006/relationships/image" Target="../media/image10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8.jpeg"/><Relationship Id="rId2" Type="http://schemas.openxmlformats.org/officeDocument/2006/relationships/image" Target="../media/image157.jpeg"/><Relationship Id="rId1" Type="http://schemas.openxmlformats.org/officeDocument/2006/relationships/image" Target="../media/image15.jpeg"/><Relationship Id="rId5" Type="http://schemas.openxmlformats.org/officeDocument/2006/relationships/image" Target="../media/image10.jpeg"/><Relationship Id="rId4" Type="http://schemas.openxmlformats.org/officeDocument/2006/relationships/image" Target="../media/image15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6.jpeg"/><Relationship Id="rId2" Type="http://schemas.openxmlformats.org/officeDocument/2006/relationships/image" Target="../media/image165.jpeg"/><Relationship Id="rId1" Type="http://schemas.openxmlformats.org/officeDocument/2006/relationships/image" Target="../media/image164.jpeg"/><Relationship Id="rId4" Type="http://schemas.openxmlformats.org/officeDocument/2006/relationships/image" Target="../media/image45.jpe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71.jpeg"/><Relationship Id="rId1" Type="http://schemas.openxmlformats.org/officeDocument/2006/relationships/image" Target="../media/image164.jpe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175.jpeg"/><Relationship Id="rId1" Type="http://schemas.openxmlformats.org/officeDocument/2006/relationships/image" Target="../media/image15.jpe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5.jpeg"/><Relationship Id="rId13" Type="http://schemas.openxmlformats.org/officeDocument/2006/relationships/image" Target="../media/image190.jpeg"/><Relationship Id="rId18" Type="http://schemas.openxmlformats.org/officeDocument/2006/relationships/image" Target="../media/image10.jpeg"/><Relationship Id="rId3" Type="http://schemas.openxmlformats.org/officeDocument/2006/relationships/image" Target="../media/image180.jpeg"/><Relationship Id="rId7" Type="http://schemas.openxmlformats.org/officeDocument/2006/relationships/image" Target="../media/image184.jpeg"/><Relationship Id="rId12" Type="http://schemas.openxmlformats.org/officeDocument/2006/relationships/image" Target="../media/image189.jpeg"/><Relationship Id="rId17" Type="http://schemas.openxmlformats.org/officeDocument/2006/relationships/image" Target="../media/image194.jpeg"/><Relationship Id="rId2" Type="http://schemas.openxmlformats.org/officeDocument/2006/relationships/image" Target="../media/image179.jpeg"/><Relationship Id="rId16" Type="http://schemas.openxmlformats.org/officeDocument/2006/relationships/image" Target="../media/image193.jpeg"/><Relationship Id="rId1" Type="http://schemas.openxmlformats.org/officeDocument/2006/relationships/image" Target="../media/image15.jpeg"/><Relationship Id="rId6" Type="http://schemas.openxmlformats.org/officeDocument/2006/relationships/image" Target="../media/image183.jpeg"/><Relationship Id="rId11" Type="http://schemas.openxmlformats.org/officeDocument/2006/relationships/image" Target="../media/image188.jpeg"/><Relationship Id="rId5" Type="http://schemas.openxmlformats.org/officeDocument/2006/relationships/image" Target="../media/image182.jpeg"/><Relationship Id="rId15" Type="http://schemas.openxmlformats.org/officeDocument/2006/relationships/image" Target="../media/image192.jpeg"/><Relationship Id="rId10" Type="http://schemas.openxmlformats.org/officeDocument/2006/relationships/image" Target="../media/image187.jpeg"/><Relationship Id="rId4" Type="http://schemas.openxmlformats.org/officeDocument/2006/relationships/image" Target="../media/image181.jpeg"/><Relationship Id="rId9" Type="http://schemas.openxmlformats.org/officeDocument/2006/relationships/image" Target="../media/image186.jpeg"/><Relationship Id="rId14" Type="http://schemas.openxmlformats.org/officeDocument/2006/relationships/image" Target="../media/image19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5.jpe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3.jpeg"/><Relationship Id="rId2" Type="http://schemas.openxmlformats.org/officeDocument/2006/relationships/image" Target="../media/image202.jpeg"/><Relationship Id="rId1" Type="http://schemas.openxmlformats.org/officeDocument/2006/relationships/image" Target="../media/image15.jpeg"/><Relationship Id="rId4" Type="http://schemas.openxmlformats.org/officeDocument/2006/relationships/image" Target="../media/image10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5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15.jpe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1.jpeg"/><Relationship Id="rId13" Type="http://schemas.openxmlformats.org/officeDocument/2006/relationships/image" Target="../media/image226.jpeg"/><Relationship Id="rId3" Type="http://schemas.openxmlformats.org/officeDocument/2006/relationships/image" Target="../media/image216.jpeg"/><Relationship Id="rId7" Type="http://schemas.openxmlformats.org/officeDocument/2006/relationships/image" Target="../media/image220.jpeg"/><Relationship Id="rId12" Type="http://schemas.openxmlformats.org/officeDocument/2006/relationships/image" Target="../media/image225.jpeg"/><Relationship Id="rId2" Type="http://schemas.openxmlformats.org/officeDocument/2006/relationships/image" Target="../media/image215.jpeg"/><Relationship Id="rId1" Type="http://schemas.openxmlformats.org/officeDocument/2006/relationships/image" Target="../media/image15.jpeg"/><Relationship Id="rId6" Type="http://schemas.openxmlformats.org/officeDocument/2006/relationships/image" Target="../media/image219.jpeg"/><Relationship Id="rId11" Type="http://schemas.openxmlformats.org/officeDocument/2006/relationships/image" Target="../media/image224.jpeg"/><Relationship Id="rId5" Type="http://schemas.openxmlformats.org/officeDocument/2006/relationships/image" Target="../media/image218.jpeg"/><Relationship Id="rId15" Type="http://schemas.openxmlformats.org/officeDocument/2006/relationships/image" Target="../media/image10.jpeg"/><Relationship Id="rId10" Type="http://schemas.openxmlformats.org/officeDocument/2006/relationships/image" Target="../media/image223.jpeg"/><Relationship Id="rId4" Type="http://schemas.openxmlformats.org/officeDocument/2006/relationships/image" Target="../media/image217.jpeg"/><Relationship Id="rId9" Type="http://schemas.openxmlformats.org/officeDocument/2006/relationships/image" Target="../media/image222.jpeg"/><Relationship Id="rId14" Type="http://schemas.openxmlformats.org/officeDocument/2006/relationships/image" Target="../media/image227.jpe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8.jpeg"/><Relationship Id="rId13" Type="http://schemas.openxmlformats.org/officeDocument/2006/relationships/image" Target="../media/image243.jpeg"/><Relationship Id="rId3" Type="http://schemas.openxmlformats.org/officeDocument/2006/relationships/image" Target="../media/image233.jpeg"/><Relationship Id="rId7" Type="http://schemas.openxmlformats.org/officeDocument/2006/relationships/image" Target="../media/image237.jpeg"/><Relationship Id="rId12" Type="http://schemas.openxmlformats.org/officeDocument/2006/relationships/image" Target="../media/image242.jpeg"/><Relationship Id="rId2" Type="http://schemas.openxmlformats.org/officeDocument/2006/relationships/image" Target="../media/image232.jpeg"/><Relationship Id="rId1" Type="http://schemas.openxmlformats.org/officeDocument/2006/relationships/image" Target="../media/image15.jpeg"/><Relationship Id="rId6" Type="http://schemas.openxmlformats.org/officeDocument/2006/relationships/image" Target="../media/image236.jpeg"/><Relationship Id="rId11" Type="http://schemas.openxmlformats.org/officeDocument/2006/relationships/image" Target="../media/image241.jpeg"/><Relationship Id="rId5" Type="http://schemas.openxmlformats.org/officeDocument/2006/relationships/image" Target="../media/image235.jpeg"/><Relationship Id="rId10" Type="http://schemas.openxmlformats.org/officeDocument/2006/relationships/image" Target="../media/image240.jpeg"/><Relationship Id="rId4" Type="http://schemas.openxmlformats.org/officeDocument/2006/relationships/image" Target="../media/image234.jpeg"/><Relationship Id="rId9" Type="http://schemas.openxmlformats.org/officeDocument/2006/relationships/image" Target="../media/image239.jpeg"/><Relationship Id="rId14" Type="http://schemas.openxmlformats.org/officeDocument/2006/relationships/image" Target="../media/image24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2" Type="http://schemas.openxmlformats.org/officeDocument/2006/relationships/image" Target="../media/image20.jpeg"/><Relationship Id="rId1" Type="http://schemas.openxmlformats.org/officeDocument/2006/relationships/image" Target="../media/image8.jpeg"/><Relationship Id="rId4" Type="http://schemas.openxmlformats.org/officeDocument/2006/relationships/image" Target="../media/image10.jpe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8.jpeg"/><Relationship Id="rId13" Type="http://schemas.openxmlformats.org/officeDocument/2006/relationships/image" Target="../media/image243.jpeg"/><Relationship Id="rId3" Type="http://schemas.openxmlformats.org/officeDocument/2006/relationships/image" Target="../media/image233.jpeg"/><Relationship Id="rId7" Type="http://schemas.openxmlformats.org/officeDocument/2006/relationships/image" Target="../media/image237.jpeg"/><Relationship Id="rId12" Type="http://schemas.openxmlformats.org/officeDocument/2006/relationships/image" Target="../media/image242.jpeg"/><Relationship Id="rId2" Type="http://schemas.openxmlformats.org/officeDocument/2006/relationships/image" Target="../media/image232.jpeg"/><Relationship Id="rId1" Type="http://schemas.openxmlformats.org/officeDocument/2006/relationships/image" Target="../media/image15.jpeg"/><Relationship Id="rId6" Type="http://schemas.openxmlformats.org/officeDocument/2006/relationships/image" Target="../media/image236.jpeg"/><Relationship Id="rId11" Type="http://schemas.openxmlformats.org/officeDocument/2006/relationships/image" Target="../media/image241.jpeg"/><Relationship Id="rId5" Type="http://schemas.openxmlformats.org/officeDocument/2006/relationships/image" Target="../media/image235.jpeg"/><Relationship Id="rId15" Type="http://schemas.openxmlformats.org/officeDocument/2006/relationships/image" Target="../media/image10.jpeg"/><Relationship Id="rId10" Type="http://schemas.openxmlformats.org/officeDocument/2006/relationships/image" Target="../media/image240.jpeg"/><Relationship Id="rId4" Type="http://schemas.openxmlformats.org/officeDocument/2006/relationships/image" Target="../media/image234.jpeg"/><Relationship Id="rId9" Type="http://schemas.openxmlformats.org/officeDocument/2006/relationships/image" Target="../media/image239.jpeg"/><Relationship Id="rId14" Type="http://schemas.openxmlformats.org/officeDocument/2006/relationships/image" Target="../media/image244.jpe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0.jpeg"/><Relationship Id="rId13" Type="http://schemas.openxmlformats.org/officeDocument/2006/relationships/image" Target="../media/image256.jpeg"/><Relationship Id="rId18" Type="http://schemas.openxmlformats.org/officeDocument/2006/relationships/image" Target="../media/image244.jpeg"/><Relationship Id="rId3" Type="http://schemas.openxmlformats.org/officeDocument/2006/relationships/image" Target="../media/image233.jpeg"/><Relationship Id="rId7" Type="http://schemas.openxmlformats.org/officeDocument/2006/relationships/image" Target="../media/image237.jpeg"/><Relationship Id="rId12" Type="http://schemas.openxmlformats.org/officeDocument/2006/relationships/image" Target="../media/image255.jpeg"/><Relationship Id="rId17" Type="http://schemas.openxmlformats.org/officeDocument/2006/relationships/image" Target="../media/image243.jpeg"/><Relationship Id="rId2" Type="http://schemas.openxmlformats.org/officeDocument/2006/relationships/image" Target="../media/image232.jpeg"/><Relationship Id="rId16" Type="http://schemas.openxmlformats.org/officeDocument/2006/relationships/image" Target="../media/image242.jpeg"/><Relationship Id="rId1" Type="http://schemas.openxmlformats.org/officeDocument/2006/relationships/image" Target="../media/image15.jpeg"/><Relationship Id="rId6" Type="http://schemas.openxmlformats.org/officeDocument/2006/relationships/image" Target="../media/image236.jpeg"/><Relationship Id="rId11" Type="http://schemas.openxmlformats.org/officeDocument/2006/relationships/image" Target="../media/image254.jpeg"/><Relationship Id="rId5" Type="http://schemas.openxmlformats.org/officeDocument/2006/relationships/image" Target="../media/image235.jpeg"/><Relationship Id="rId15" Type="http://schemas.openxmlformats.org/officeDocument/2006/relationships/image" Target="../media/image222.jpeg"/><Relationship Id="rId10" Type="http://schemas.openxmlformats.org/officeDocument/2006/relationships/image" Target="../media/image253.jpeg"/><Relationship Id="rId19" Type="http://schemas.openxmlformats.org/officeDocument/2006/relationships/image" Target="../media/image10.jpeg"/><Relationship Id="rId4" Type="http://schemas.openxmlformats.org/officeDocument/2006/relationships/image" Target="../media/image234.jpeg"/><Relationship Id="rId9" Type="http://schemas.openxmlformats.org/officeDocument/2006/relationships/image" Target="../media/image241.jpeg"/><Relationship Id="rId14" Type="http://schemas.openxmlformats.org/officeDocument/2006/relationships/image" Target="../media/image221.jpeg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0.jpeg"/><Relationship Id="rId13" Type="http://schemas.openxmlformats.org/officeDocument/2006/relationships/image" Target="../media/image262.jpeg"/><Relationship Id="rId18" Type="http://schemas.openxmlformats.org/officeDocument/2006/relationships/image" Target="../media/image10.jpeg"/><Relationship Id="rId3" Type="http://schemas.openxmlformats.org/officeDocument/2006/relationships/image" Target="../media/image233.jpeg"/><Relationship Id="rId7" Type="http://schemas.openxmlformats.org/officeDocument/2006/relationships/image" Target="../media/image237.jpeg"/><Relationship Id="rId12" Type="http://schemas.openxmlformats.org/officeDocument/2006/relationships/image" Target="../media/image261.jpeg"/><Relationship Id="rId17" Type="http://schemas.openxmlformats.org/officeDocument/2006/relationships/image" Target="../media/image263.jpeg"/><Relationship Id="rId2" Type="http://schemas.openxmlformats.org/officeDocument/2006/relationships/image" Target="../media/image232.jpeg"/><Relationship Id="rId16" Type="http://schemas.openxmlformats.org/officeDocument/2006/relationships/image" Target="../media/image244.jpeg"/><Relationship Id="rId1" Type="http://schemas.openxmlformats.org/officeDocument/2006/relationships/image" Target="../media/image15.jpeg"/><Relationship Id="rId6" Type="http://schemas.openxmlformats.org/officeDocument/2006/relationships/image" Target="../media/image236.jpeg"/><Relationship Id="rId11" Type="http://schemas.openxmlformats.org/officeDocument/2006/relationships/image" Target="../media/image222.jpeg"/><Relationship Id="rId5" Type="http://schemas.openxmlformats.org/officeDocument/2006/relationships/image" Target="../media/image235.jpeg"/><Relationship Id="rId15" Type="http://schemas.openxmlformats.org/officeDocument/2006/relationships/image" Target="../media/image243.jpeg"/><Relationship Id="rId10" Type="http://schemas.openxmlformats.org/officeDocument/2006/relationships/image" Target="../media/image221.jpeg"/><Relationship Id="rId4" Type="http://schemas.openxmlformats.org/officeDocument/2006/relationships/image" Target="../media/image234.jpeg"/><Relationship Id="rId9" Type="http://schemas.openxmlformats.org/officeDocument/2006/relationships/image" Target="../media/image241.jpeg"/><Relationship Id="rId14" Type="http://schemas.openxmlformats.org/officeDocument/2006/relationships/image" Target="../media/image242.jpeg"/></Relationships>
</file>

<file path=xl/drawings/_rels/drawing4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4.png"/><Relationship Id="rId3" Type="http://schemas.openxmlformats.org/officeDocument/2006/relationships/image" Target="../media/image269.jpeg"/><Relationship Id="rId7" Type="http://schemas.openxmlformats.org/officeDocument/2006/relationships/image" Target="../media/image273.jpeg"/><Relationship Id="rId2" Type="http://schemas.openxmlformats.org/officeDocument/2006/relationships/image" Target="../media/image268.jpeg"/><Relationship Id="rId1" Type="http://schemas.openxmlformats.org/officeDocument/2006/relationships/image" Target="../media/image15.jpeg"/><Relationship Id="rId6" Type="http://schemas.openxmlformats.org/officeDocument/2006/relationships/image" Target="../media/image272.jpeg"/><Relationship Id="rId11" Type="http://schemas.openxmlformats.org/officeDocument/2006/relationships/image" Target="../media/image10.jpeg"/><Relationship Id="rId5" Type="http://schemas.openxmlformats.org/officeDocument/2006/relationships/image" Target="../media/image271.jpeg"/><Relationship Id="rId10" Type="http://schemas.openxmlformats.org/officeDocument/2006/relationships/image" Target="../media/image276.jpeg"/><Relationship Id="rId4" Type="http://schemas.openxmlformats.org/officeDocument/2006/relationships/image" Target="../media/image270.jpeg"/><Relationship Id="rId9" Type="http://schemas.openxmlformats.org/officeDocument/2006/relationships/image" Target="../media/image275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15.jpeg"/><Relationship Id="rId4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image" Target="../media/image32.jpeg"/><Relationship Id="rId1" Type="http://schemas.openxmlformats.org/officeDocument/2006/relationships/image" Target="../media/image15.jpeg"/><Relationship Id="rId5" Type="http://schemas.openxmlformats.org/officeDocument/2006/relationships/image" Target="../media/image10.jpeg"/><Relationship Id="rId4" Type="http://schemas.openxmlformats.org/officeDocument/2006/relationships/image" Target="../media/image34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39.jpeg"/><Relationship Id="rId1" Type="http://schemas.openxmlformats.org/officeDocument/2006/relationships/image" Target="../media/image15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jpeg"/><Relationship Id="rId2" Type="http://schemas.openxmlformats.org/officeDocument/2006/relationships/image" Target="../media/image44.jpeg"/><Relationship Id="rId1" Type="http://schemas.openxmlformats.org/officeDocument/2006/relationships/image" Target="../media/image15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jpeg"/><Relationship Id="rId2" Type="http://schemas.openxmlformats.org/officeDocument/2006/relationships/image" Target="../media/image50.jpeg"/><Relationship Id="rId1" Type="http://schemas.openxmlformats.org/officeDocument/2006/relationships/image" Target="../media/image15.jpeg"/><Relationship Id="rId5" Type="http://schemas.openxmlformats.org/officeDocument/2006/relationships/image" Target="../media/image10.jpeg"/><Relationship Id="rId4" Type="http://schemas.openxmlformats.org/officeDocument/2006/relationships/image" Target="../media/image52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4" Type="http://schemas.openxmlformats.org/officeDocument/2006/relationships/image" Target="../media/image7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59.emf"/><Relationship Id="rId2" Type="http://schemas.openxmlformats.org/officeDocument/2006/relationships/image" Target="../media/image60.emf"/><Relationship Id="rId1" Type="http://schemas.openxmlformats.org/officeDocument/2006/relationships/image" Target="../media/image61.emf"/><Relationship Id="rId4" Type="http://schemas.openxmlformats.org/officeDocument/2006/relationships/image" Target="../media/image58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4.emf"/><Relationship Id="rId2" Type="http://schemas.openxmlformats.org/officeDocument/2006/relationships/image" Target="../media/image65.emf"/><Relationship Id="rId1" Type="http://schemas.openxmlformats.org/officeDocument/2006/relationships/image" Target="../media/image66.emf"/><Relationship Id="rId4" Type="http://schemas.openxmlformats.org/officeDocument/2006/relationships/image" Target="../media/image63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8.emf"/><Relationship Id="rId2" Type="http://schemas.openxmlformats.org/officeDocument/2006/relationships/image" Target="../media/image69.emf"/><Relationship Id="rId1" Type="http://schemas.openxmlformats.org/officeDocument/2006/relationships/image" Target="../media/image70.emf"/><Relationship Id="rId4" Type="http://schemas.openxmlformats.org/officeDocument/2006/relationships/image" Target="../media/image63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3.emf"/><Relationship Id="rId2" Type="http://schemas.openxmlformats.org/officeDocument/2006/relationships/image" Target="../media/image74.emf"/><Relationship Id="rId1" Type="http://schemas.openxmlformats.org/officeDocument/2006/relationships/image" Target="../media/image75.emf"/><Relationship Id="rId4" Type="http://schemas.openxmlformats.org/officeDocument/2006/relationships/image" Target="../media/image72.emf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78.emf"/><Relationship Id="rId2" Type="http://schemas.openxmlformats.org/officeDocument/2006/relationships/image" Target="../media/image79.emf"/><Relationship Id="rId1" Type="http://schemas.openxmlformats.org/officeDocument/2006/relationships/image" Target="../media/image80.emf"/><Relationship Id="rId4" Type="http://schemas.openxmlformats.org/officeDocument/2006/relationships/image" Target="../media/image77.emf"/></Relationships>
</file>

<file path=xl/drawings/_rels/vmlDrawing15.vml.rels><?xml version="1.0" encoding="UTF-8" standalone="yes"?>
<Relationships xmlns="http://schemas.openxmlformats.org/package/2006/relationships"><Relationship Id="rId3" Type="http://schemas.openxmlformats.org/officeDocument/2006/relationships/image" Target="../media/image83.emf"/><Relationship Id="rId2" Type="http://schemas.openxmlformats.org/officeDocument/2006/relationships/image" Target="../media/image84.emf"/><Relationship Id="rId1" Type="http://schemas.openxmlformats.org/officeDocument/2006/relationships/image" Target="../media/image85.emf"/><Relationship Id="rId4" Type="http://schemas.openxmlformats.org/officeDocument/2006/relationships/image" Target="../media/image82.emf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89.emf"/><Relationship Id="rId1" Type="http://schemas.openxmlformats.org/officeDocument/2006/relationships/image" Target="../media/image90.emf"/><Relationship Id="rId4" Type="http://schemas.openxmlformats.org/officeDocument/2006/relationships/image" Target="../media/image88.emf"/></Relationships>
</file>

<file path=xl/drawings/_rels/vmlDrawing17.vml.rels><?xml version="1.0" encoding="UTF-8" standalone="yes"?>
<Relationships xmlns="http://schemas.openxmlformats.org/package/2006/relationships"><Relationship Id="rId3" Type="http://schemas.openxmlformats.org/officeDocument/2006/relationships/image" Target="../media/image95.emf"/><Relationship Id="rId2" Type="http://schemas.openxmlformats.org/officeDocument/2006/relationships/image" Target="../media/image94.emf"/><Relationship Id="rId1" Type="http://schemas.openxmlformats.org/officeDocument/2006/relationships/image" Target="../media/image93.emf"/><Relationship Id="rId4" Type="http://schemas.openxmlformats.org/officeDocument/2006/relationships/image" Target="../media/image96.emf"/></Relationships>
</file>

<file path=xl/drawings/_rels/vmlDrawing18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3.emf"/><Relationship Id="rId2" Type="http://schemas.openxmlformats.org/officeDocument/2006/relationships/image" Target="../media/image102.emf"/><Relationship Id="rId1" Type="http://schemas.openxmlformats.org/officeDocument/2006/relationships/image" Target="../media/image101.emf"/><Relationship Id="rId4" Type="http://schemas.openxmlformats.org/officeDocument/2006/relationships/image" Target="../media/image104.emf"/></Relationships>
</file>

<file path=xl/drawings/_rels/vmlDrawing19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9.emf"/><Relationship Id="rId2" Type="http://schemas.openxmlformats.org/officeDocument/2006/relationships/image" Target="../media/image110.emf"/><Relationship Id="rId1" Type="http://schemas.openxmlformats.org/officeDocument/2006/relationships/image" Target="../media/image93.emf"/><Relationship Id="rId4" Type="http://schemas.openxmlformats.org/officeDocument/2006/relationships/image" Target="../media/image108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Relationship Id="rId4" Type="http://schemas.openxmlformats.org/officeDocument/2006/relationships/image" Target="../media/image11.emf"/></Relationships>
</file>

<file path=xl/drawings/_rels/vmlDrawing20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4.emf"/><Relationship Id="rId2" Type="http://schemas.openxmlformats.org/officeDocument/2006/relationships/image" Target="../media/image115.emf"/><Relationship Id="rId1" Type="http://schemas.openxmlformats.org/officeDocument/2006/relationships/image" Target="../media/image116.emf"/><Relationship Id="rId4" Type="http://schemas.openxmlformats.org/officeDocument/2006/relationships/image" Target="../media/image113.emf"/></Relationships>
</file>

<file path=xl/drawings/_rels/vmlDrawing2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9.emf"/><Relationship Id="rId2" Type="http://schemas.openxmlformats.org/officeDocument/2006/relationships/image" Target="../media/image120.emf"/><Relationship Id="rId1" Type="http://schemas.openxmlformats.org/officeDocument/2006/relationships/image" Target="../media/image121.emf"/><Relationship Id="rId4" Type="http://schemas.openxmlformats.org/officeDocument/2006/relationships/image" Target="../media/image118.emf"/></Relationships>
</file>

<file path=xl/drawings/_rels/vmlDrawing2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5.emf"/><Relationship Id="rId2" Type="http://schemas.openxmlformats.org/officeDocument/2006/relationships/image" Target="../media/image126.emf"/><Relationship Id="rId1" Type="http://schemas.openxmlformats.org/officeDocument/2006/relationships/image" Target="../media/image127.emf"/><Relationship Id="rId4" Type="http://schemas.openxmlformats.org/officeDocument/2006/relationships/image" Target="../media/image124.emf"/></Relationships>
</file>

<file path=xl/drawings/_rels/vmlDrawing2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1.emf"/><Relationship Id="rId2" Type="http://schemas.openxmlformats.org/officeDocument/2006/relationships/image" Target="../media/image130.emf"/><Relationship Id="rId1" Type="http://schemas.openxmlformats.org/officeDocument/2006/relationships/image" Target="../media/image129.emf"/><Relationship Id="rId4" Type="http://schemas.openxmlformats.org/officeDocument/2006/relationships/image" Target="../media/image132.emf"/></Relationships>
</file>

<file path=xl/drawings/_rels/vmlDrawing2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5.emf"/><Relationship Id="rId2" Type="http://schemas.openxmlformats.org/officeDocument/2006/relationships/image" Target="../media/image134.emf"/><Relationship Id="rId1" Type="http://schemas.openxmlformats.org/officeDocument/2006/relationships/image" Target="../media/image121.emf"/><Relationship Id="rId4" Type="http://schemas.openxmlformats.org/officeDocument/2006/relationships/image" Target="../media/image136.emf"/></Relationships>
</file>

<file path=xl/drawings/_rels/vmlDrawing2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9.emf"/><Relationship Id="rId2" Type="http://schemas.openxmlformats.org/officeDocument/2006/relationships/image" Target="../media/image140.emf"/><Relationship Id="rId1" Type="http://schemas.openxmlformats.org/officeDocument/2006/relationships/image" Target="../media/image141.emf"/><Relationship Id="rId4" Type="http://schemas.openxmlformats.org/officeDocument/2006/relationships/image" Target="../media/image138.emf"/></Relationships>
</file>

<file path=xl/drawings/_rels/vmlDrawing2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4.emf"/><Relationship Id="rId2" Type="http://schemas.openxmlformats.org/officeDocument/2006/relationships/image" Target="../media/image144.emf"/><Relationship Id="rId1" Type="http://schemas.openxmlformats.org/officeDocument/2006/relationships/image" Target="../media/image143.emf"/><Relationship Id="rId4" Type="http://schemas.openxmlformats.org/officeDocument/2006/relationships/image" Target="../media/image145.emf"/></Relationships>
</file>

<file path=xl/drawings/_rels/vmlDrawing27.vml.rels><?xml version="1.0" encoding="UTF-8" standalone="yes"?>
<Relationships xmlns="http://schemas.openxmlformats.org/package/2006/relationships"><Relationship Id="rId3" Type="http://schemas.openxmlformats.org/officeDocument/2006/relationships/image" Target="../media/image149.emf"/><Relationship Id="rId2" Type="http://schemas.openxmlformats.org/officeDocument/2006/relationships/image" Target="../media/image148.emf"/><Relationship Id="rId1" Type="http://schemas.openxmlformats.org/officeDocument/2006/relationships/image" Target="../media/image147.emf"/><Relationship Id="rId4" Type="http://schemas.openxmlformats.org/officeDocument/2006/relationships/image" Target="../media/image150.emf"/></Relationships>
</file>

<file path=xl/drawings/_rels/vmlDrawing28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4.emf"/><Relationship Id="rId2" Type="http://schemas.openxmlformats.org/officeDocument/2006/relationships/image" Target="../media/image155.emf"/><Relationship Id="rId1" Type="http://schemas.openxmlformats.org/officeDocument/2006/relationships/image" Target="../media/image156.emf"/><Relationship Id="rId4" Type="http://schemas.openxmlformats.org/officeDocument/2006/relationships/image" Target="../media/image153.emf"/></Relationships>
</file>

<file path=xl/drawings/_rels/vmlDrawing29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1.emf"/><Relationship Id="rId2" Type="http://schemas.openxmlformats.org/officeDocument/2006/relationships/image" Target="../media/image162.emf"/><Relationship Id="rId1" Type="http://schemas.openxmlformats.org/officeDocument/2006/relationships/image" Target="../media/image163.emf"/><Relationship Id="rId4" Type="http://schemas.openxmlformats.org/officeDocument/2006/relationships/image" Target="../media/image160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Relationship Id="rId4" Type="http://schemas.openxmlformats.org/officeDocument/2006/relationships/image" Target="../media/image19.emf"/></Relationships>
</file>

<file path=xl/drawings/_rels/vmlDrawing30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8.emf"/><Relationship Id="rId2" Type="http://schemas.openxmlformats.org/officeDocument/2006/relationships/image" Target="../media/image169.emf"/><Relationship Id="rId1" Type="http://schemas.openxmlformats.org/officeDocument/2006/relationships/image" Target="../media/image170.emf"/><Relationship Id="rId4" Type="http://schemas.openxmlformats.org/officeDocument/2006/relationships/image" Target="../media/image167.emf"/></Relationships>
</file>

<file path=xl/drawings/_rels/vmlDrawing3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4.emf"/><Relationship Id="rId2" Type="http://schemas.openxmlformats.org/officeDocument/2006/relationships/image" Target="../media/image173.emf"/><Relationship Id="rId1" Type="http://schemas.openxmlformats.org/officeDocument/2006/relationships/image" Target="../media/image174.emf"/><Relationship Id="rId4" Type="http://schemas.openxmlformats.org/officeDocument/2006/relationships/image" Target="../media/image172.emf"/></Relationships>
</file>

<file path=xl/drawings/_rels/vmlDrawing3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6.emf"/><Relationship Id="rId2" Type="http://schemas.openxmlformats.org/officeDocument/2006/relationships/image" Target="../media/image177.emf"/><Relationship Id="rId1" Type="http://schemas.openxmlformats.org/officeDocument/2006/relationships/image" Target="../media/image178.emf"/><Relationship Id="rId4" Type="http://schemas.openxmlformats.org/officeDocument/2006/relationships/image" Target="../media/image35.emf"/></Relationships>
</file>

<file path=xl/drawings/_rels/vmlDrawing3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1.emf"/><Relationship Id="rId2" Type="http://schemas.openxmlformats.org/officeDocument/2006/relationships/image" Target="../media/image196.emf"/><Relationship Id="rId1" Type="http://schemas.openxmlformats.org/officeDocument/2006/relationships/image" Target="../media/image195.emf"/><Relationship Id="rId4" Type="http://schemas.openxmlformats.org/officeDocument/2006/relationships/image" Target="../media/image197.emf"/></Relationships>
</file>

<file path=xl/drawings/_rels/vmlDrawing3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0.emf"/><Relationship Id="rId2" Type="http://schemas.openxmlformats.org/officeDocument/2006/relationships/image" Target="../media/image199.emf"/><Relationship Id="rId1" Type="http://schemas.openxmlformats.org/officeDocument/2006/relationships/image" Target="../media/image198.emf"/><Relationship Id="rId4" Type="http://schemas.openxmlformats.org/officeDocument/2006/relationships/image" Target="../media/image201.emf"/></Relationships>
</file>

<file path=xl/drawings/_rels/vmlDrawing3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6.emf"/><Relationship Id="rId2" Type="http://schemas.openxmlformats.org/officeDocument/2006/relationships/image" Target="../media/image205.emf"/><Relationship Id="rId1" Type="http://schemas.openxmlformats.org/officeDocument/2006/relationships/image" Target="../media/image204.emf"/><Relationship Id="rId4" Type="http://schemas.openxmlformats.org/officeDocument/2006/relationships/image" Target="../media/image207.emf"/></Relationships>
</file>

<file path=xl/drawings/_rels/vmlDrawing3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0.emf"/><Relationship Id="rId2" Type="http://schemas.openxmlformats.org/officeDocument/2006/relationships/image" Target="../media/image209.emf"/><Relationship Id="rId1" Type="http://schemas.openxmlformats.org/officeDocument/2006/relationships/image" Target="../media/image208.emf"/><Relationship Id="rId4" Type="http://schemas.openxmlformats.org/officeDocument/2006/relationships/image" Target="../media/image28.emf"/></Relationships>
</file>

<file path=xl/drawings/_rels/vmlDrawing37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3.emf"/><Relationship Id="rId2" Type="http://schemas.openxmlformats.org/officeDocument/2006/relationships/image" Target="../media/image212.emf"/><Relationship Id="rId1" Type="http://schemas.openxmlformats.org/officeDocument/2006/relationships/image" Target="../media/image211.emf"/><Relationship Id="rId4" Type="http://schemas.openxmlformats.org/officeDocument/2006/relationships/image" Target="../media/image214.emf"/></Relationships>
</file>

<file path=xl/drawings/_rels/vmlDrawing38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0.emf"/><Relationship Id="rId2" Type="http://schemas.openxmlformats.org/officeDocument/2006/relationships/image" Target="../media/image229.emf"/><Relationship Id="rId1" Type="http://schemas.openxmlformats.org/officeDocument/2006/relationships/image" Target="../media/image228.emf"/><Relationship Id="rId4" Type="http://schemas.openxmlformats.org/officeDocument/2006/relationships/image" Target="../media/image231.emf"/></Relationships>
</file>

<file path=xl/drawings/_rels/vmlDrawing39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6.emf"/><Relationship Id="rId2" Type="http://schemas.openxmlformats.org/officeDocument/2006/relationships/image" Target="../media/image247.emf"/><Relationship Id="rId1" Type="http://schemas.openxmlformats.org/officeDocument/2006/relationships/image" Target="../media/image248.emf"/><Relationship Id="rId4" Type="http://schemas.openxmlformats.org/officeDocument/2006/relationships/image" Target="../media/image24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Relationship Id="rId4" Type="http://schemas.openxmlformats.org/officeDocument/2006/relationships/image" Target="../media/image25.emf"/></Relationships>
</file>

<file path=xl/drawings/_rels/vmlDrawing40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1.emf"/><Relationship Id="rId2" Type="http://schemas.openxmlformats.org/officeDocument/2006/relationships/image" Target="../media/image250.emf"/><Relationship Id="rId1" Type="http://schemas.openxmlformats.org/officeDocument/2006/relationships/image" Target="../media/image249.emf"/><Relationship Id="rId4" Type="http://schemas.openxmlformats.org/officeDocument/2006/relationships/image" Target="../media/image252.emf"/></Relationships>
</file>

<file path=xl/drawings/_rels/vmlDrawing4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8.emf"/><Relationship Id="rId2" Type="http://schemas.openxmlformats.org/officeDocument/2006/relationships/image" Target="../media/image259.emf"/><Relationship Id="rId1" Type="http://schemas.openxmlformats.org/officeDocument/2006/relationships/image" Target="../media/image260.emf"/><Relationship Id="rId4" Type="http://schemas.openxmlformats.org/officeDocument/2006/relationships/image" Target="../media/image257.emf"/></Relationships>
</file>

<file path=xl/drawings/_rels/vmlDrawing4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66.emf"/><Relationship Id="rId2" Type="http://schemas.openxmlformats.org/officeDocument/2006/relationships/image" Target="../media/image265.emf"/><Relationship Id="rId1" Type="http://schemas.openxmlformats.org/officeDocument/2006/relationships/image" Target="../media/image264.emf"/><Relationship Id="rId4" Type="http://schemas.openxmlformats.org/officeDocument/2006/relationships/image" Target="../media/image267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9.emf"/><Relationship Id="rId2" Type="http://schemas.openxmlformats.org/officeDocument/2006/relationships/image" Target="../media/image30.emf"/><Relationship Id="rId1" Type="http://schemas.openxmlformats.org/officeDocument/2006/relationships/image" Target="../media/image31.emf"/><Relationship Id="rId4" Type="http://schemas.openxmlformats.org/officeDocument/2006/relationships/image" Target="../media/image28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6.emf"/><Relationship Id="rId2" Type="http://schemas.openxmlformats.org/officeDocument/2006/relationships/image" Target="../media/image37.emf"/><Relationship Id="rId1" Type="http://schemas.openxmlformats.org/officeDocument/2006/relationships/image" Target="../media/image38.emf"/><Relationship Id="rId4" Type="http://schemas.openxmlformats.org/officeDocument/2006/relationships/image" Target="../media/image35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41.emf"/><Relationship Id="rId2" Type="http://schemas.openxmlformats.org/officeDocument/2006/relationships/image" Target="../media/image42.emf"/><Relationship Id="rId1" Type="http://schemas.openxmlformats.org/officeDocument/2006/relationships/image" Target="../media/image43.emf"/><Relationship Id="rId4" Type="http://schemas.openxmlformats.org/officeDocument/2006/relationships/image" Target="../media/image40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47.emf"/><Relationship Id="rId2" Type="http://schemas.openxmlformats.org/officeDocument/2006/relationships/image" Target="../media/image48.emf"/><Relationship Id="rId1" Type="http://schemas.openxmlformats.org/officeDocument/2006/relationships/image" Target="../media/image49.emf"/><Relationship Id="rId4" Type="http://schemas.openxmlformats.org/officeDocument/2006/relationships/image" Target="../media/image46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4.emf"/><Relationship Id="rId2" Type="http://schemas.openxmlformats.org/officeDocument/2006/relationships/image" Target="../media/image55.emf"/><Relationship Id="rId1" Type="http://schemas.openxmlformats.org/officeDocument/2006/relationships/image" Target="../media/image56.emf"/><Relationship Id="rId4" Type="http://schemas.openxmlformats.org/officeDocument/2006/relationships/image" Target="../media/image5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24849</xdr:colOff>
      <xdr:row>2</xdr:row>
      <xdr:rowOff>24849</xdr:rowOff>
    </xdr:from>
    <xdr:to>
      <xdr:col>4</xdr:col>
      <xdr:colOff>48868</xdr:colOff>
      <xdr:row>2</xdr:row>
      <xdr:rowOff>735120</xdr:rowOff>
    </xdr:to>
    <xdr:pic>
      <xdr:nvPicPr>
        <xdr:cNvPr id="2" name="Рисунок 1" descr="http://santan-company.ru/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637762" y="215349"/>
          <a:ext cx="2451652" cy="710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1266825</xdr:colOff>
      <xdr:row>3</xdr:row>
      <xdr:rowOff>38100</xdr:rowOff>
    </xdr:from>
    <xdr:to>
      <xdr:col>8</xdr:col>
      <xdr:colOff>2133600</xdr:colOff>
      <xdr:row>3</xdr:row>
      <xdr:rowOff>302660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10650" y="1323975"/>
          <a:ext cx="8667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r"/>
          <a:r>
            <a:rPr lang="ru-RU" sz="1200" b="1">
              <a:solidFill>
                <a:srgbClr val="FF0000"/>
              </a:solidFill>
            </a:rPr>
            <a:t>Обновить</a:t>
          </a:r>
        </a:p>
      </xdr:txBody>
    </xdr:sp>
    <xdr:clientData fLocksWithSheet="0" fPrintsWithSheet="0"/>
  </xdr:twoCellAnchor>
  <xdr:oneCellAnchor>
    <xdr:from>
      <xdr:col>2</xdr:col>
      <xdr:colOff>647</xdr:colOff>
      <xdr:row>31</xdr:row>
      <xdr:rowOff>171802</xdr:rowOff>
    </xdr:from>
    <xdr:ext cx="4599928" cy="432000"/>
    <xdr:sp macro="" textlink="">
      <xdr:nvSpPr>
        <xdr:cNvPr id="5" name="TextBox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/>
        </xdr:cNvSpPr>
      </xdr:nvSpPr>
      <xdr:spPr>
        <a:xfrm>
          <a:off x="305447" y="5534377"/>
          <a:ext cx="4599928" cy="432000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ru-RU" sz="1600" b="1">
              <a:solidFill>
                <a:sysClr val="windowText" lastClr="000000"/>
              </a:solidFill>
            </a:rPr>
            <a:t>Схема адресного хранения продукции</a:t>
          </a:r>
        </a:p>
      </xdr:txBody>
    </xdr:sp>
    <xdr:clientData/>
  </xdr:oneCellAnchor>
  <xdr:twoCellAnchor>
    <xdr:from>
      <xdr:col>8</xdr:col>
      <xdr:colOff>0</xdr:colOff>
      <xdr:row>31</xdr:row>
      <xdr:rowOff>171449</xdr:rowOff>
    </xdr:from>
    <xdr:to>
      <xdr:col>8</xdr:col>
      <xdr:colOff>2160000</xdr:colOff>
      <xdr:row>33</xdr:row>
      <xdr:rowOff>60524</xdr:rowOff>
    </xdr:to>
    <xdr:sp macro="" textlink="">
      <xdr:nvSpPr>
        <xdr:cNvPr id="6" name="Прямоугольник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591425" y="5534024"/>
          <a:ext cx="2160000" cy="432000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500" b="1">
              <a:solidFill>
                <a:sysClr val="windowText" lastClr="000000"/>
              </a:solidFill>
            </a:rPr>
            <a:t>Ввести скидку/наценку</a:t>
          </a:r>
        </a:p>
      </xdr:txBody>
    </xdr:sp>
    <xdr:clientData/>
  </xdr:twoCellAnchor>
  <xdr:twoCellAnchor editAs="oneCell">
    <xdr:from>
      <xdr:col>6</xdr:col>
      <xdr:colOff>1386841</xdr:colOff>
      <xdr:row>6</xdr:row>
      <xdr:rowOff>53340</xdr:rowOff>
    </xdr:from>
    <xdr:to>
      <xdr:col>6</xdr:col>
      <xdr:colOff>1623061</xdr:colOff>
      <xdr:row>6</xdr:row>
      <xdr:rowOff>159472</xdr:rowOff>
    </xdr:to>
    <xdr:pic>
      <xdr:nvPicPr>
        <xdr:cNvPr id="21" name="Рисунок 20" descr="хит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728461" y="2804160"/>
          <a:ext cx="236220" cy="106132"/>
        </a:xfrm>
        <a:prstGeom prst="rect">
          <a:avLst/>
        </a:prstGeom>
      </xdr:spPr>
    </xdr:pic>
    <xdr:clientData/>
  </xdr:twoCellAnchor>
  <xdr:twoCellAnchor editAs="oneCell">
    <xdr:from>
      <xdr:col>4</xdr:col>
      <xdr:colOff>1485900</xdr:colOff>
      <xdr:row>7</xdr:row>
      <xdr:rowOff>83820</xdr:rowOff>
    </xdr:from>
    <xdr:to>
      <xdr:col>4</xdr:col>
      <xdr:colOff>1722120</xdr:colOff>
      <xdr:row>7</xdr:row>
      <xdr:rowOff>189952</xdr:rowOff>
    </xdr:to>
    <xdr:pic>
      <xdr:nvPicPr>
        <xdr:cNvPr id="14" name="Рисунок 13" descr="хит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67200" y="2588895"/>
          <a:ext cx="236220" cy="106132"/>
        </a:xfrm>
        <a:prstGeom prst="rect">
          <a:avLst/>
        </a:prstGeom>
      </xdr:spPr>
    </xdr:pic>
    <xdr:clientData/>
  </xdr:twoCellAnchor>
  <xdr:twoCellAnchor editAs="oneCell">
    <xdr:from>
      <xdr:col>6</xdr:col>
      <xdr:colOff>1485900</xdr:colOff>
      <xdr:row>9</xdr:row>
      <xdr:rowOff>76200</xdr:rowOff>
    </xdr:from>
    <xdr:to>
      <xdr:col>6</xdr:col>
      <xdr:colOff>1722120</xdr:colOff>
      <xdr:row>9</xdr:row>
      <xdr:rowOff>182332</xdr:rowOff>
    </xdr:to>
    <xdr:pic>
      <xdr:nvPicPr>
        <xdr:cNvPr id="17" name="Рисунок 16" descr="хит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27520" y="3360420"/>
          <a:ext cx="236220" cy="106132"/>
        </a:xfrm>
        <a:prstGeom prst="rect">
          <a:avLst/>
        </a:prstGeom>
      </xdr:spPr>
    </xdr:pic>
    <xdr:clientData/>
  </xdr:twoCellAnchor>
  <xdr:twoCellAnchor editAs="oneCell">
    <xdr:from>
      <xdr:col>8</xdr:col>
      <xdr:colOff>1508760</xdr:colOff>
      <xdr:row>7</xdr:row>
      <xdr:rowOff>68580</xdr:rowOff>
    </xdr:from>
    <xdr:to>
      <xdr:col>8</xdr:col>
      <xdr:colOff>1744980</xdr:colOff>
      <xdr:row>7</xdr:row>
      <xdr:rowOff>174712</xdr:rowOff>
    </xdr:to>
    <xdr:pic>
      <xdr:nvPicPr>
        <xdr:cNvPr id="18" name="Рисунок 17" descr="хит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342120" y="2286000"/>
          <a:ext cx="236220" cy="106132"/>
        </a:xfrm>
        <a:prstGeom prst="rect">
          <a:avLst/>
        </a:prstGeom>
      </xdr:spPr>
    </xdr:pic>
    <xdr:clientData/>
  </xdr:twoCellAnchor>
  <xdr:twoCellAnchor editAs="oneCell">
    <xdr:from>
      <xdr:col>4</xdr:col>
      <xdr:colOff>1363980</xdr:colOff>
      <xdr:row>8</xdr:row>
      <xdr:rowOff>91440</xdr:rowOff>
    </xdr:from>
    <xdr:to>
      <xdr:col>4</xdr:col>
      <xdr:colOff>1600200</xdr:colOff>
      <xdr:row>8</xdr:row>
      <xdr:rowOff>197572</xdr:rowOff>
    </xdr:to>
    <xdr:pic>
      <xdr:nvPicPr>
        <xdr:cNvPr id="20" name="Рисунок 19" descr="хит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13860" y="3375660"/>
          <a:ext cx="236220" cy="106132"/>
        </a:xfrm>
        <a:prstGeom prst="rect">
          <a:avLst/>
        </a:prstGeom>
      </xdr:spPr>
    </xdr:pic>
    <xdr:clientData/>
  </xdr:twoCellAnchor>
  <xdr:twoCellAnchor editAs="oneCell">
    <xdr:from>
      <xdr:col>2</xdr:col>
      <xdr:colOff>1455420</xdr:colOff>
      <xdr:row>7</xdr:row>
      <xdr:rowOff>76200</xdr:rowOff>
    </xdr:from>
    <xdr:to>
      <xdr:col>2</xdr:col>
      <xdr:colOff>1691640</xdr:colOff>
      <xdr:row>7</xdr:row>
      <xdr:rowOff>182332</xdr:rowOff>
    </xdr:to>
    <xdr:pic>
      <xdr:nvPicPr>
        <xdr:cNvPr id="23" name="Рисунок 22" descr="хит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813560" y="2827020"/>
          <a:ext cx="236220" cy="106132"/>
        </a:xfrm>
        <a:prstGeom prst="rect">
          <a:avLst/>
        </a:prstGeom>
      </xdr:spPr>
    </xdr:pic>
    <xdr:clientData/>
  </xdr:twoCellAnchor>
  <xdr:twoCellAnchor editAs="oneCell">
    <xdr:from>
      <xdr:col>4</xdr:col>
      <xdr:colOff>1485900</xdr:colOff>
      <xdr:row>20</xdr:row>
      <xdr:rowOff>47625</xdr:rowOff>
    </xdr:from>
    <xdr:to>
      <xdr:col>4</xdr:col>
      <xdr:colOff>1981200</xdr:colOff>
      <xdr:row>20</xdr:row>
      <xdr:rowOff>156560</xdr:rowOff>
    </xdr:to>
    <xdr:pic>
      <xdr:nvPicPr>
        <xdr:cNvPr id="10" name="Рисунок 9" descr="новинка 1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67200" y="5705475"/>
          <a:ext cx="495300" cy="108935"/>
        </a:xfrm>
        <a:prstGeom prst="rect">
          <a:avLst/>
        </a:prstGeom>
      </xdr:spPr>
    </xdr:pic>
    <xdr:clientData/>
  </xdr:twoCellAnchor>
  <xdr:twoCellAnchor editAs="oneCell">
    <xdr:from>
      <xdr:col>6</xdr:col>
      <xdr:colOff>1390650</xdr:colOff>
      <xdr:row>19</xdr:row>
      <xdr:rowOff>76200</xdr:rowOff>
    </xdr:from>
    <xdr:to>
      <xdr:col>6</xdr:col>
      <xdr:colOff>1885950</xdr:colOff>
      <xdr:row>19</xdr:row>
      <xdr:rowOff>185135</xdr:rowOff>
    </xdr:to>
    <xdr:pic>
      <xdr:nvPicPr>
        <xdr:cNvPr id="11" name="Рисунок 10" descr="новинка 1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600825" y="5438775"/>
          <a:ext cx="495300" cy="108935"/>
        </a:xfrm>
        <a:prstGeom prst="rect">
          <a:avLst/>
        </a:prstGeom>
      </xdr:spPr>
    </xdr:pic>
    <xdr:clientData/>
  </xdr:twoCellAnchor>
  <xdr:twoCellAnchor editAs="oneCell">
    <xdr:from>
      <xdr:col>8</xdr:col>
      <xdr:colOff>1409700</xdr:colOff>
      <xdr:row>19</xdr:row>
      <xdr:rowOff>76200</xdr:rowOff>
    </xdr:from>
    <xdr:to>
      <xdr:col>8</xdr:col>
      <xdr:colOff>1905000</xdr:colOff>
      <xdr:row>19</xdr:row>
      <xdr:rowOff>185135</xdr:rowOff>
    </xdr:to>
    <xdr:pic>
      <xdr:nvPicPr>
        <xdr:cNvPr id="12" name="Рисунок 11" descr="новинка 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9048750" y="5438775"/>
          <a:ext cx="495300" cy="108935"/>
        </a:xfrm>
        <a:prstGeom prst="rect">
          <a:avLst/>
        </a:prstGeom>
      </xdr:spPr>
    </xdr:pic>
    <xdr:clientData/>
  </xdr:twoCellAnchor>
  <xdr:twoCellAnchor editAs="oneCell">
    <xdr:from>
      <xdr:col>2</xdr:col>
      <xdr:colOff>1647825</xdr:colOff>
      <xdr:row>20</xdr:row>
      <xdr:rowOff>76200</xdr:rowOff>
    </xdr:from>
    <xdr:to>
      <xdr:col>2</xdr:col>
      <xdr:colOff>2143125</xdr:colOff>
      <xdr:row>20</xdr:row>
      <xdr:rowOff>185135</xdr:rowOff>
    </xdr:to>
    <xdr:pic>
      <xdr:nvPicPr>
        <xdr:cNvPr id="13" name="Рисунок 12" descr="новинка 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000250" y="5734050"/>
          <a:ext cx="495300" cy="108935"/>
        </a:xfrm>
        <a:prstGeom prst="rect">
          <a:avLst/>
        </a:prstGeom>
      </xdr:spPr>
    </xdr:pic>
    <xdr:clientData/>
  </xdr:twoCellAnchor>
  <xdr:twoCellAnchor editAs="oneCell">
    <xdr:from>
      <xdr:col>4</xdr:col>
      <xdr:colOff>1356360</xdr:colOff>
      <xdr:row>21</xdr:row>
      <xdr:rowOff>45720</xdr:rowOff>
    </xdr:from>
    <xdr:to>
      <xdr:col>4</xdr:col>
      <xdr:colOff>1851660</xdr:colOff>
      <xdr:row>21</xdr:row>
      <xdr:rowOff>154655</xdr:rowOff>
    </xdr:to>
    <xdr:pic>
      <xdr:nvPicPr>
        <xdr:cNvPr id="22" name="Рисунок 21" descr="новинка 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06240" y="5943600"/>
          <a:ext cx="495300" cy="108935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1333500</xdr:colOff>
      <xdr:row>23</xdr:row>
      <xdr:rowOff>76200</xdr:rowOff>
    </xdr:from>
    <xdr:to>
      <xdr:col>4</xdr:col>
      <xdr:colOff>1828800</xdr:colOff>
      <xdr:row>23</xdr:row>
      <xdr:rowOff>185135</xdr:rowOff>
    </xdr:to>
    <xdr:pic>
      <xdr:nvPicPr>
        <xdr:cNvPr id="15" name="Рисунок 14" descr="новинка 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14800" y="6534150"/>
          <a:ext cx="495300" cy="1089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690563</xdr:colOff>
      <xdr:row>8</xdr:row>
      <xdr:rowOff>381000</xdr:rowOff>
    </xdr:from>
    <xdr:to>
      <xdr:col>9</xdr:col>
      <xdr:colOff>9203370</xdr:colOff>
      <xdr:row>20</xdr:row>
      <xdr:rowOff>285750</xdr:rowOff>
    </xdr:to>
    <xdr:pic>
      <xdr:nvPicPr>
        <xdr:cNvPr id="6" name="Рисунок 5" descr="Прайс 4300-Layout1-001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5376" y="5381625"/>
          <a:ext cx="23562307" cy="6191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776193" name="TextBox1" hidden="1">
              <a:extLst>
                <a:ext uri="{63B3BB69-23CF-44E3-9099-C40C66FF867C}">
                  <a14:compatExt spid="_x0000_s776193"/>
                </a:ext>
                <a:ext uri="{FF2B5EF4-FFF2-40B4-BE49-F238E27FC236}">
                  <a16:creationId xmlns:a16="http://schemas.microsoft.com/office/drawing/2014/main" id="{00000000-0008-0000-0A00-000001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776194" name="TextBox2" hidden="1">
              <a:extLst>
                <a:ext uri="{63B3BB69-23CF-44E3-9099-C40C66FF867C}">
                  <a14:compatExt spid="_x0000_s776194"/>
                </a:ext>
                <a:ext uri="{FF2B5EF4-FFF2-40B4-BE49-F238E27FC236}">
                  <a16:creationId xmlns:a16="http://schemas.microsoft.com/office/drawing/2014/main" id="{00000000-0008-0000-0A00-000002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776195" name="Label1" hidden="1">
              <a:extLst>
                <a:ext uri="{63B3BB69-23CF-44E3-9099-C40C66FF867C}">
                  <a14:compatExt spid="_x0000_s776195"/>
                </a:ext>
                <a:ext uri="{FF2B5EF4-FFF2-40B4-BE49-F238E27FC236}">
                  <a16:creationId xmlns:a16="http://schemas.microsoft.com/office/drawing/2014/main" id="{00000000-0008-0000-0A00-000003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776196" name="Label2" hidden="1">
              <a:extLst>
                <a:ext uri="{63B3BB69-23CF-44E3-9099-C40C66FF867C}">
                  <a14:compatExt spid="_x0000_s776196"/>
                </a:ext>
                <a:ext uri="{FF2B5EF4-FFF2-40B4-BE49-F238E27FC236}">
                  <a16:creationId xmlns:a16="http://schemas.microsoft.com/office/drawing/2014/main" id="{00000000-0008-0000-0A00-000004D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8405812</xdr:colOff>
      <xdr:row>1</xdr:row>
      <xdr:rowOff>95250</xdr:rowOff>
    </xdr:from>
    <xdr:to>
      <xdr:col>9</xdr:col>
      <xdr:colOff>10644187</xdr:colOff>
      <xdr:row>2</xdr:row>
      <xdr:rowOff>571500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60125" y="690563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3500437</xdr:colOff>
      <xdr:row>8</xdr:row>
      <xdr:rowOff>381000</xdr:rowOff>
    </xdr:from>
    <xdr:to>
      <xdr:col>9</xdr:col>
      <xdr:colOff>9304838</xdr:colOff>
      <xdr:row>19</xdr:row>
      <xdr:rowOff>381000</xdr:rowOff>
    </xdr:to>
    <xdr:pic>
      <xdr:nvPicPr>
        <xdr:cNvPr id="6" name="Рисунок 5" descr="Прайс 4300-Layout1-001.jp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0012" y="38119050"/>
          <a:ext cx="20844376" cy="57626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744449" name="TextBox1" hidden="1">
              <a:extLst>
                <a:ext uri="{63B3BB69-23CF-44E3-9099-C40C66FF867C}">
                  <a14:compatExt spid="_x0000_s744449"/>
                </a:ext>
                <a:ext uri="{FF2B5EF4-FFF2-40B4-BE49-F238E27FC236}">
                  <a16:creationId xmlns:a16="http://schemas.microsoft.com/office/drawing/2014/main" id="{00000000-0008-0000-0B00-0000015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744450" name="TextBox2" hidden="1">
              <a:extLst>
                <a:ext uri="{63B3BB69-23CF-44E3-9099-C40C66FF867C}">
                  <a14:compatExt spid="_x0000_s744450"/>
                </a:ext>
                <a:ext uri="{FF2B5EF4-FFF2-40B4-BE49-F238E27FC236}">
                  <a16:creationId xmlns:a16="http://schemas.microsoft.com/office/drawing/2014/main" id="{00000000-0008-0000-0B00-0000025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744451" name="Label1" hidden="1">
              <a:extLst>
                <a:ext uri="{63B3BB69-23CF-44E3-9099-C40C66FF867C}">
                  <a14:compatExt spid="_x0000_s744451"/>
                </a:ext>
                <a:ext uri="{FF2B5EF4-FFF2-40B4-BE49-F238E27FC236}">
                  <a16:creationId xmlns:a16="http://schemas.microsoft.com/office/drawing/2014/main" id="{00000000-0008-0000-0B00-0000035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744452" name="Label2" hidden="1">
              <a:extLst>
                <a:ext uri="{63B3BB69-23CF-44E3-9099-C40C66FF867C}">
                  <a14:compatExt spid="_x0000_s744452"/>
                </a:ext>
                <a:ext uri="{FF2B5EF4-FFF2-40B4-BE49-F238E27FC236}">
                  <a16:creationId xmlns:a16="http://schemas.microsoft.com/office/drawing/2014/main" id="{00000000-0008-0000-0B00-0000045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8524875</xdr:colOff>
      <xdr:row>1</xdr:row>
      <xdr:rowOff>71438</xdr:rowOff>
    </xdr:from>
    <xdr:to>
      <xdr:col>9</xdr:col>
      <xdr:colOff>10763250</xdr:colOff>
      <xdr:row>2</xdr:row>
      <xdr:rowOff>547688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79188" y="666751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190500</xdr:colOff>
      <xdr:row>36</xdr:row>
      <xdr:rowOff>142875</xdr:rowOff>
    </xdr:from>
    <xdr:to>
      <xdr:col>9</xdr:col>
      <xdr:colOff>13827070</xdr:colOff>
      <xdr:row>77</xdr:row>
      <xdr:rowOff>428625</xdr:rowOff>
    </xdr:to>
    <xdr:pic>
      <xdr:nvPicPr>
        <xdr:cNvPr id="4" name="Рисунок 3" descr="Прайс 3900-Layout1-001.jp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313" y="19812000"/>
          <a:ext cx="28686070" cy="217646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667649" name="TextBox1" hidden="1">
              <a:extLst>
                <a:ext uri="{63B3BB69-23CF-44E3-9099-C40C66FF867C}">
                  <a14:compatExt spid="_x0000_s667649"/>
                </a:ext>
                <a:ext uri="{FF2B5EF4-FFF2-40B4-BE49-F238E27FC236}">
                  <a16:creationId xmlns:a16="http://schemas.microsoft.com/office/drawing/2014/main" id="{00000000-0008-0000-0C00-0000013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667650" name="TextBox2" hidden="1">
              <a:extLst>
                <a:ext uri="{63B3BB69-23CF-44E3-9099-C40C66FF867C}">
                  <a14:compatExt spid="_x0000_s667650"/>
                </a:ext>
                <a:ext uri="{FF2B5EF4-FFF2-40B4-BE49-F238E27FC236}">
                  <a16:creationId xmlns:a16="http://schemas.microsoft.com/office/drawing/2014/main" id="{00000000-0008-0000-0C00-0000023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667651" name="Label1" hidden="1">
              <a:extLst>
                <a:ext uri="{63B3BB69-23CF-44E3-9099-C40C66FF867C}">
                  <a14:compatExt spid="_x0000_s667651"/>
                </a:ext>
                <a:ext uri="{FF2B5EF4-FFF2-40B4-BE49-F238E27FC236}">
                  <a16:creationId xmlns:a16="http://schemas.microsoft.com/office/drawing/2014/main" id="{00000000-0008-0000-0C00-0000033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667652" name="Label2" hidden="1">
              <a:extLst>
                <a:ext uri="{63B3BB69-23CF-44E3-9099-C40C66FF867C}">
                  <a14:compatExt spid="_x0000_s667652"/>
                </a:ext>
                <a:ext uri="{FF2B5EF4-FFF2-40B4-BE49-F238E27FC236}">
                  <a16:creationId xmlns:a16="http://schemas.microsoft.com/office/drawing/2014/main" id="{00000000-0008-0000-0C00-0000043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11691937</xdr:colOff>
      <xdr:row>1</xdr:row>
      <xdr:rowOff>71437</xdr:rowOff>
    </xdr:from>
    <xdr:to>
      <xdr:col>9</xdr:col>
      <xdr:colOff>13930312</xdr:colOff>
      <xdr:row>2</xdr:row>
      <xdr:rowOff>547687</xdr:rowOff>
    </xdr:to>
    <xdr:pic>
      <xdr:nvPicPr>
        <xdr:cNvPr id="9" name="Рисунок 2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0" y="666750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142875</xdr:colOff>
      <xdr:row>47</xdr:row>
      <xdr:rowOff>142875</xdr:rowOff>
    </xdr:from>
    <xdr:to>
      <xdr:col>9</xdr:col>
      <xdr:colOff>13841373</xdr:colOff>
      <xdr:row>82</xdr:row>
      <xdr:rowOff>500062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7688" y="25574625"/>
          <a:ext cx="28747998" cy="186928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592897" name="TextBox1" hidden="1">
              <a:extLst>
                <a:ext uri="{63B3BB69-23CF-44E3-9099-C40C66FF867C}">
                  <a14:compatExt spid="_x0000_s592897"/>
                </a:ext>
                <a:ext uri="{FF2B5EF4-FFF2-40B4-BE49-F238E27FC236}">
                  <a16:creationId xmlns:a16="http://schemas.microsoft.com/office/drawing/2014/main" id="{00000000-0008-0000-0D00-0000010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592898" name="TextBox2" hidden="1">
              <a:extLst>
                <a:ext uri="{63B3BB69-23CF-44E3-9099-C40C66FF867C}">
                  <a14:compatExt spid="_x0000_s592898"/>
                </a:ext>
                <a:ext uri="{FF2B5EF4-FFF2-40B4-BE49-F238E27FC236}">
                  <a16:creationId xmlns:a16="http://schemas.microsoft.com/office/drawing/2014/main" id="{00000000-0008-0000-0D00-0000020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592899" name="Label1" hidden="1">
              <a:extLst>
                <a:ext uri="{63B3BB69-23CF-44E3-9099-C40C66FF867C}">
                  <a14:compatExt spid="_x0000_s592899"/>
                </a:ext>
                <a:ext uri="{FF2B5EF4-FFF2-40B4-BE49-F238E27FC236}">
                  <a16:creationId xmlns:a16="http://schemas.microsoft.com/office/drawing/2014/main" id="{00000000-0008-0000-0D00-0000030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592900" name="Label2" hidden="1">
              <a:extLst>
                <a:ext uri="{63B3BB69-23CF-44E3-9099-C40C66FF867C}">
                  <a14:compatExt spid="_x0000_s592900"/>
                </a:ext>
                <a:ext uri="{FF2B5EF4-FFF2-40B4-BE49-F238E27FC236}">
                  <a16:creationId xmlns:a16="http://schemas.microsoft.com/office/drawing/2014/main" id="{00000000-0008-0000-0D00-0000040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11691938</xdr:colOff>
      <xdr:row>1</xdr:row>
      <xdr:rowOff>119063</xdr:rowOff>
    </xdr:from>
    <xdr:to>
      <xdr:col>9</xdr:col>
      <xdr:colOff>13930313</xdr:colOff>
      <xdr:row>2</xdr:row>
      <xdr:rowOff>595313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1" y="714376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333375</xdr:colOff>
      <xdr:row>22</xdr:row>
      <xdr:rowOff>95250</xdr:rowOff>
    </xdr:from>
    <xdr:to>
      <xdr:col>9</xdr:col>
      <xdr:colOff>9799048</xdr:colOff>
      <xdr:row>49</xdr:row>
      <xdr:rowOff>399082</xdr:rowOff>
    </xdr:to>
    <xdr:pic>
      <xdr:nvPicPr>
        <xdr:cNvPr id="3" name="Рисунок 2" descr="Прайс 3000 как для сайта-Layout1-001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738188" y="12430125"/>
          <a:ext cx="24515173" cy="1444845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610305" name="TextBox1" hidden="1">
              <a:extLst>
                <a:ext uri="{63B3BB69-23CF-44E3-9099-C40C66FF867C}">
                  <a14:compatExt spid="_x0000_s610305"/>
                </a:ext>
                <a:ext uri="{FF2B5EF4-FFF2-40B4-BE49-F238E27FC236}">
                  <a16:creationId xmlns:a16="http://schemas.microsoft.com/office/drawing/2014/main" id="{00000000-0008-0000-0E00-0000015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610306" name="TextBox2" hidden="1">
              <a:extLst>
                <a:ext uri="{63B3BB69-23CF-44E3-9099-C40C66FF867C}">
                  <a14:compatExt spid="_x0000_s610306"/>
                </a:ext>
                <a:ext uri="{FF2B5EF4-FFF2-40B4-BE49-F238E27FC236}">
                  <a16:creationId xmlns:a16="http://schemas.microsoft.com/office/drawing/2014/main" id="{00000000-0008-0000-0E00-0000025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610307" name="Label1" hidden="1">
              <a:extLst>
                <a:ext uri="{63B3BB69-23CF-44E3-9099-C40C66FF867C}">
                  <a14:compatExt spid="_x0000_s610307"/>
                </a:ext>
                <a:ext uri="{FF2B5EF4-FFF2-40B4-BE49-F238E27FC236}">
                  <a16:creationId xmlns:a16="http://schemas.microsoft.com/office/drawing/2014/main" id="{00000000-0008-0000-0E00-0000035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610308" name="Label2" hidden="1">
              <a:extLst>
                <a:ext uri="{63B3BB69-23CF-44E3-9099-C40C66FF867C}">
                  <a14:compatExt spid="_x0000_s610308"/>
                </a:ext>
                <a:ext uri="{FF2B5EF4-FFF2-40B4-BE49-F238E27FC236}">
                  <a16:creationId xmlns:a16="http://schemas.microsoft.com/office/drawing/2014/main" id="{00000000-0008-0000-0E00-0000045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7524750</xdr:colOff>
      <xdr:row>1</xdr:row>
      <xdr:rowOff>166688</xdr:rowOff>
    </xdr:from>
    <xdr:to>
      <xdr:col>9</xdr:col>
      <xdr:colOff>9763125</xdr:colOff>
      <xdr:row>2</xdr:row>
      <xdr:rowOff>642938</xdr:rowOff>
    </xdr:to>
    <xdr:pic>
      <xdr:nvPicPr>
        <xdr:cNvPr id="9" name="Рисунок 2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9063" y="762001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304800</xdr:colOff>
      <xdr:row>21</xdr:row>
      <xdr:rowOff>114300</xdr:rowOff>
    </xdr:from>
    <xdr:to>
      <xdr:col>10</xdr:col>
      <xdr:colOff>5</xdr:colOff>
      <xdr:row>49</xdr:row>
      <xdr:rowOff>219449</xdr:rowOff>
    </xdr:to>
    <xdr:pic>
      <xdr:nvPicPr>
        <xdr:cNvPr id="5" name="Рисунок 4" descr="Прайс 3400-Layout3-001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723900" y="11772900"/>
          <a:ext cx="25360317" cy="1450694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593921" name="TextBox1" hidden="1">
              <a:extLst>
                <a:ext uri="{63B3BB69-23CF-44E3-9099-C40C66FF867C}">
                  <a14:compatExt spid="_x0000_s593921"/>
                </a:ext>
                <a:ext uri="{FF2B5EF4-FFF2-40B4-BE49-F238E27FC236}">
                  <a16:creationId xmlns:a16="http://schemas.microsoft.com/office/drawing/2014/main" id="{00000000-0008-0000-0F00-0000011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593922" name="TextBox2" hidden="1">
              <a:extLst>
                <a:ext uri="{63B3BB69-23CF-44E3-9099-C40C66FF867C}">
                  <a14:compatExt spid="_x0000_s593922"/>
                </a:ext>
                <a:ext uri="{FF2B5EF4-FFF2-40B4-BE49-F238E27FC236}">
                  <a16:creationId xmlns:a16="http://schemas.microsoft.com/office/drawing/2014/main" id="{00000000-0008-0000-0F00-0000021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593923" name="Label1" hidden="1">
              <a:extLst>
                <a:ext uri="{63B3BB69-23CF-44E3-9099-C40C66FF867C}">
                  <a14:compatExt spid="_x0000_s593923"/>
                </a:ext>
                <a:ext uri="{FF2B5EF4-FFF2-40B4-BE49-F238E27FC236}">
                  <a16:creationId xmlns:a16="http://schemas.microsoft.com/office/drawing/2014/main" id="{00000000-0008-0000-0F00-0000031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593924" name="Label2" hidden="1">
              <a:extLst>
                <a:ext uri="{63B3BB69-23CF-44E3-9099-C40C66FF867C}">
                  <a14:compatExt spid="_x0000_s593924"/>
                </a:ext>
                <a:ext uri="{FF2B5EF4-FFF2-40B4-BE49-F238E27FC236}">
                  <a16:creationId xmlns:a16="http://schemas.microsoft.com/office/drawing/2014/main" id="{00000000-0008-0000-0F00-0000041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7620000</xdr:colOff>
      <xdr:row>1</xdr:row>
      <xdr:rowOff>95250</xdr:rowOff>
    </xdr:from>
    <xdr:to>
      <xdr:col>9</xdr:col>
      <xdr:colOff>9858375</xdr:colOff>
      <xdr:row>2</xdr:row>
      <xdr:rowOff>571500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74313" y="690563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152397</xdr:colOff>
      <xdr:row>46</xdr:row>
      <xdr:rowOff>233364</xdr:rowOff>
    </xdr:from>
    <xdr:to>
      <xdr:col>9</xdr:col>
      <xdr:colOff>9004273</xdr:colOff>
      <xdr:row>69</xdr:row>
      <xdr:rowOff>371477</xdr:rowOff>
    </xdr:to>
    <xdr:pic>
      <xdr:nvPicPr>
        <xdr:cNvPr id="5" name="Рисунок 4" descr="Прайс 2900-Layout1-001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571497" y="37609464"/>
          <a:ext cx="29987851" cy="11968163"/>
        </a:xfrm>
        <a:prstGeom prst="rect">
          <a:avLst/>
        </a:prstGeom>
      </xdr:spPr>
    </xdr:pic>
    <xdr:clientData/>
  </xdr:twoCellAnchor>
  <xdr:twoCellAnchor editAs="oneCell">
    <xdr:from>
      <xdr:col>8</xdr:col>
      <xdr:colOff>404812</xdr:colOff>
      <xdr:row>22</xdr:row>
      <xdr:rowOff>71438</xdr:rowOff>
    </xdr:from>
    <xdr:to>
      <xdr:col>9</xdr:col>
      <xdr:colOff>13454061</xdr:colOff>
      <xdr:row>46</xdr:row>
      <xdr:rowOff>348843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45375" y="12930188"/>
          <a:ext cx="14430374" cy="128504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464897" name="TextBox1" hidden="1">
              <a:extLst>
                <a:ext uri="{63B3BB69-23CF-44E3-9099-C40C66FF867C}">
                  <a14:compatExt spid="_x0000_s464897"/>
                </a:ext>
                <a:ext uri="{FF2B5EF4-FFF2-40B4-BE49-F238E27FC236}">
                  <a16:creationId xmlns:a16="http://schemas.microsoft.com/office/drawing/2014/main" id="{00000000-0008-0000-1000-0000011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487680</xdr:rowOff>
        </xdr:to>
        <xdr:sp macro="" textlink="">
          <xdr:nvSpPr>
            <xdr:cNvPr id="464898" name="TextBox2" hidden="1">
              <a:extLst>
                <a:ext uri="{63B3BB69-23CF-44E3-9099-C40C66FF867C}">
                  <a14:compatExt spid="_x0000_s464898"/>
                </a:ext>
                <a:ext uri="{FF2B5EF4-FFF2-40B4-BE49-F238E27FC236}">
                  <a16:creationId xmlns:a16="http://schemas.microsoft.com/office/drawing/2014/main" id="{00000000-0008-0000-1000-0000021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464899" name="Label1" hidden="1">
              <a:extLst>
                <a:ext uri="{63B3BB69-23CF-44E3-9099-C40C66FF867C}">
                  <a14:compatExt spid="_x0000_s464899"/>
                </a:ext>
                <a:ext uri="{FF2B5EF4-FFF2-40B4-BE49-F238E27FC236}">
                  <a16:creationId xmlns:a16="http://schemas.microsoft.com/office/drawing/2014/main" id="{00000000-0008-0000-1000-0000031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464900" name="Label2" hidden="1">
              <a:extLst>
                <a:ext uri="{63B3BB69-23CF-44E3-9099-C40C66FF867C}">
                  <a14:compatExt spid="_x0000_s464900"/>
                </a:ext>
                <a:ext uri="{FF2B5EF4-FFF2-40B4-BE49-F238E27FC236}">
                  <a16:creationId xmlns:a16="http://schemas.microsoft.com/office/drawing/2014/main" id="{00000000-0008-0000-1000-00000418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12501563</xdr:colOff>
      <xdr:row>1</xdr:row>
      <xdr:rowOff>119063</xdr:rowOff>
    </xdr:from>
    <xdr:to>
      <xdr:col>9</xdr:col>
      <xdr:colOff>14739938</xdr:colOff>
      <xdr:row>2</xdr:row>
      <xdr:rowOff>595313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1" y="714376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761999</xdr:colOff>
      <xdr:row>42</xdr:row>
      <xdr:rowOff>476249</xdr:rowOff>
    </xdr:from>
    <xdr:to>
      <xdr:col>9</xdr:col>
      <xdr:colOff>10474842</xdr:colOff>
      <xdr:row>53</xdr:row>
      <xdr:rowOff>357187</xdr:rowOff>
    </xdr:to>
    <xdr:pic>
      <xdr:nvPicPr>
        <xdr:cNvPr id="9" name="Рисунок 8" descr="Прайс 3500-Layout2-001.jp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35187" y="18573749"/>
          <a:ext cx="11093968" cy="5643563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238124</xdr:colOff>
      <xdr:row>55</xdr:row>
      <xdr:rowOff>190498</xdr:rowOff>
    </xdr:from>
    <xdr:to>
      <xdr:col>9</xdr:col>
      <xdr:colOff>13161543</xdr:colOff>
      <xdr:row>99</xdr:row>
      <xdr:rowOff>381000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9813248"/>
          <a:ext cx="27972919" cy="2290762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624641" name="TextBox1" hidden="1">
              <a:extLst>
                <a:ext uri="{63B3BB69-23CF-44E3-9099-C40C66FF867C}">
                  <a14:compatExt spid="_x0000_s624641"/>
                </a:ext>
                <a:ext uri="{FF2B5EF4-FFF2-40B4-BE49-F238E27FC236}">
                  <a16:creationId xmlns:a16="http://schemas.microsoft.com/office/drawing/2014/main" id="{00000000-0008-0000-1100-0000018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487680</xdr:rowOff>
        </xdr:to>
        <xdr:sp macro="" textlink="">
          <xdr:nvSpPr>
            <xdr:cNvPr id="624642" name="TextBox2" hidden="1">
              <a:extLst>
                <a:ext uri="{63B3BB69-23CF-44E3-9099-C40C66FF867C}">
                  <a14:compatExt spid="_x0000_s624642"/>
                </a:ext>
                <a:ext uri="{FF2B5EF4-FFF2-40B4-BE49-F238E27FC236}">
                  <a16:creationId xmlns:a16="http://schemas.microsoft.com/office/drawing/2014/main" id="{00000000-0008-0000-1100-0000028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624643" name="Label1" hidden="1">
              <a:extLst>
                <a:ext uri="{63B3BB69-23CF-44E3-9099-C40C66FF867C}">
                  <a14:compatExt spid="_x0000_s624643"/>
                </a:ext>
                <a:ext uri="{FF2B5EF4-FFF2-40B4-BE49-F238E27FC236}">
                  <a16:creationId xmlns:a16="http://schemas.microsoft.com/office/drawing/2014/main" id="{00000000-0008-0000-1100-0000038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624644" name="Label2" hidden="1">
              <a:extLst>
                <a:ext uri="{63B3BB69-23CF-44E3-9099-C40C66FF867C}">
                  <a14:compatExt spid="_x0000_s624644"/>
                </a:ext>
                <a:ext uri="{FF2B5EF4-FFF2-40B4-BE49-F238E27FC236}">
                  <a16:creationId xmlns:a16="http://schemas.microsoft.com/office/drawing/2014/main" id="{00000000-0008-0000-1100-0000048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11049000</xdr:colOff>
      <xdr:row>1</xdr:row>
      <xdr:rowOff>142875</xdr:rowOff>
    </xdr:from>
    <xdr:to>
      <xdr:col>9</xdr:col>
      <xdr:colOff>13287375</xdr:colOff>
      <xdr:row>2</xdr:row>
      <xdr:rowOff>619125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3313" y="738188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976312</xdr:colOff>
      <xdr:row>41</xdr:row>
      <xdr:rowOff>245234</xdr:rowOff>
    </xdr:from>
    <xdr:to>
      <xdr:col>9</xdr:col>
      <xdr:colOff>11650148</xdr:colOff>
      <xdr:row>49</xdr:row>
      <xdr:rowOff>92880</xdr:rowOff>
    </xdr:to>
    <xdr:pic>
      <xdr:nvPicPr>
        <xdr:cNvPr id="9" name="Рисунок 8" descr="Прайс 4100-Layout1-001.jpg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430625" y="22748047"/>
          <a:ext cx="10673836" cy="4681583"/>
        </a:xfrm>
        <a:prstGeom prst="rect">
          <a:avLst/>
        </a:prstGeom>
      </xdr:spPr>
    </xdr:pic>
    <xdr:clientData/>
  </xdr:twoCellAnchor>
  <xdr:twoCellAnchor editAs="oneCell">
    <xdr:from>
      <xdr:col>8</xdr:col>
      <xdr:colOff>714374</xdr:colOff>
      <xdr:row>49</xdr:row>
      <xdr:rowOff>164786</xdr:rowOff>
    </xdr:from>
    <xdr:to>
      <xdr:col>9</xdr:col>
      <xdr:colOff>13171340</xdr:colOff>
      <xdr:row>59</xdr:row>
      <xdr:rowOff>428622</xdr:rowOff>
    </xdr:to>
    <xdr:pic>
      <xdr:nvPicPr>
        <xdr:cNvPr id="10" name="Рисунок 9" descr="Прайс 4100-Layout2-001.jpg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787562" y="27501536"/>
          <a:ext cx="13838091" cy="5812149"/>
        </a:xfrm>
        <a:prstGeom prst="rect">
          <a:avLst/>
        </a:prstGeom>
      </xdr:spPr>
    </xdr:pic>
    <xdr:clientData/>
  </xdr:twoCellAnchor>
  <xdr:twoCellAnchor editAs="oneCell">
    <xdr:from>
      <xdr:col>8</xdr:col>
      <xdr:colOff>712203</xdr:colOff>
      <xdr:row>60</xdr:row>
      <xdr:rowOff>96409</xdr:rowOff>
    </xdr:from>
    <xdr:to>
      <xdr:col>9</xdr:col>
      <xdr:colOff>13120687</xdr:colOff>
      <xdr:row>72</xdr:row>
      <xdr:rowOff>60457</xdr:rowOff>
    </xdr:to>
    <xdr:pic>
      <xdr:nvPicPr>
        <xdr:cNvPr id="11" name="Рисунок 10" descr="Прайс 4100-Layout2-001.jpg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4785391" y="33505347"/>
          <a:ext cx="13789609" cy="5917173"/>
        </a:xfrm>
        <a:prstGeom prst="rect">
          <a:avLst/>
        </a:prstGeom>
      </xdr:spPr>
    </xdr:pic>
    <xdr:clientData/>
  </xdr:twoCellAnchor>
  <xdr:twoCellAnchor editAs="oneCell">
    <xdr:from>
      <xdr:col>1</xdr:col>
      <xdr:colOff>309563</xdr:colOff>
      <xdr:row>72</xdr:row>
      <xdr:rowOff>166790</xdr:rowOff>
    </xdr:from>
    <xdr:to>
      <xdr:col>9</xdr:col>
      <xdr:colOff>13119463</xdr:colOff>
      <xdr:row>105</xdr:row>
      <xdr:rowOff>23811</xdr:rowOff>
    </xdr:to>
    <xdr:pic>
      <xdr:nvPicPr>
        <xdr:cNvPr id="12" name="Рисунок 11" descr="Прайс 4100-Layout3-001.jpg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6" y="39528853"/>
          <a:ext cx="27859400" cy="1714489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652289" name="TextBox1" hidden="1">
              <a:extLst>
                <a:ext uri="{63B3BB69-23CF-44E3-9099-C40C66FF867C}">
                  <a14:compatExt spid="_x0000_s652289"/>
                </a:ext>
                <a:ext uri="{FF2B5EF4-FFF2-40B4-BE49-F238E27FC236}">
                  <a16:creationId xmlns:a16="http://schemas.microsoft.com/office/drawing/2014/main" id="{00000000-0008-0000-1200-000001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487680</xdr:rowOff>
        </xdr:to>
        <xdr:sp macro="" textlink="">
          <xdr:nvSpPr>
            <xdr:cNvPr id="652290" name="TextBox2" hidden="1">
              <a:extLst>
                <a:ext uri="{63B3BB69-23CF-44E3-9099-C40C66FF867C}">
                  <a14:compatExt spid="_x0000_s652290"/>
                </a:ext>
                <a:ext uri="{FF2B5EF4-FFF2-40B4-BE49-F238E27FC236}">
                  <a16:creationId xmlns:a16="http://schemas.microsoft.com/office/drawing/2014/main" id="{00000000-0008-0000-1200-000002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652291" name="Label1" hidden="1">
              <a:extLst>
                <a:ext uri="{63B3BB69-23CF-44E3-9099-C40C66FF867C}">
                  <a14:compatExt spid="_x0000_s652291"/>
                </a:ext>
                <a:ext uri="{FF2B5EF4-FFF2-40B4-BE49-F238E27FC236}">
                  <a16:creationId xmlns:a16="http://schemas.microsoft.com/office/drawing/2014/main" id="{00000000-0008-0000-1200-000003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652292" name="Label2" hidden="1">
              <a:extLst>
                <a:ext uri="{63B3BB69-23CF-44E3-9099-C40C66FF867C}">
                  <a14:compatExt spid="_x0000_s652292"/>
                </a:ext>
                <a:ext uri="{FF2B5EF4-FFF2-40B4-BE49-F238E27FC236}">
                  <a16:creationId xmlns:a16="http://schemas.microsoft.com/office/drawing/2014/main" id="{00000000-0008-0000-1200-000004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11096625</xdr:colOff>
      <xdr:row>1</xdr:row>
      <xdr:rowOff>47625</xdr:rowOff>
    </xdr:from>
    <xdr:to>
      <xdr:col>9</xdr:col>
      <xdr:colOff>13335000</xdr:colOff>
      <xdr:row>2</xdr:row>
      <xdr:rowOff>523875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0938" y="642938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1095374</xdr:colOff>
      <xdr:row>36</xdr:row>
      <xdr:rowOff>238126</xdr:rowOff>
    </xdr:from>
    <xdr:to>
      <xdr:col>9</xdr:col>
      <xdr:colOff>11065336</xdr:colOff>
      <xdr:row>45</xdr:row>
      <xdr:rowOff>481014</xdr:rowOff>
    </xdr:to>
    <xdr:pic>
      <xdr:nvPicPr>
        <xdr:cNvPr id="6" name="Рисунок 5" descr="Прайс 3200-Layout1-001.jp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5168562" y="19907251"/>
          <a:ext cx="11351087" cy="4957763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54</xdr:row>
      <xdr:rowOff>95250</xdr:rowOff>
    </xdr:from>
    <xdr:to>
      <xdr:col>9</xdr:col>
      <xdr:colOff>13257159</xdr:colOff>
      <xdr:row>77</xdr:row>
      <xdr:rowOff>285750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32337375"/>
          <a:ext cx="28163784" cy="119062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190499</xdr:colOff>
      <xdr:row>78</xdr:row>
      <xdr:rowOff>383817</xdr:rowOff>
    </xdr:from>
    <xdr:to>
      <xdr:col>9</xdr:col>
      <xdr:colOff>13120686</xdr:colOff>
      <xdr:row>98</xdr:row>
      <xdr:rowOff>156583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" y="44865567"/>
          <a:ext cx="27979687" cy="1025026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540673" name="TextBox1" hidden="1">
              <a:extLst>
                <a:ext uri="{63B3BB69-23CF-44E3-9099-C40C66FF867C}">
                  <a14:compatExt spid="_x0000_s540673"/>
                </a:ext>
                <a:ext uri="{FF2B5EF4-FFF2-40B4-BE49-F238E27FC236}">
                  <a16:creationId xmlns:a16="http://schemas.microsoft.com/office/drawing/2014/main" id="{00000000-0008-0000-1300-0000014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487680</xdr:rowOff>
        </xdr:to>
        <xdr:sp macro="" textlink="">
          <xdr:nvSpPr>
            <xdr:cNvPr id="540674" name="TextBox2" hidden="1">
              <a:extLst>
                <a:ext uri="{63B3BB69-23CF-44E3-9099-C40C66FF867C}">
                  <a14:compatExt spid="_x0000_s540674"/>
                </a:ext>
                <a:ext uri="{FF2B5EF4-FFF2-40B4-BE49-F238E27FC236}">
                  <a16:creationId xmlns:a16="http://schemas.microsoft.com/office/drawing/2014/main" id="{00000000-0008-0000-1300-0000024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540675" name="Label1" hidden="1">
              <a:extLst>
                <a:ext uri="{63B3BB69-23CF-44E3-9099-C40C66FF867C}">
                  <a14:compatExt spid="_x0000_s540675"/>
                </a:ext>
                <a:ext uri="{FF2B5EF4-FFF2-40B4-BE49-F238E27FC236}">
                  <a16:creationId xmlns:a16="http://schemas.microsoft.com/office/drawing/2014/main" id="{00000000-0008-0000-1300-0000034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540676" name="Label2" hidden="1">
              <a:extLst>
                <a:ext uri="{63B3BB69-23CF-44E3-9099-C40C66FF867C}">
                  <a14:compatExt spid="_x0000_s540676"/>
                </a:ext>
                <a:ext uri="{FF2B5EF4-FFF2-40B4-BE49-F238E27FC236}">
                  <a16:creationId xmlns:a16="http://schemas.microsoft.com/office/drawing/2014/main" id="{00000000-0008-0000-1300-0000044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11096625</xdr:colOff>
      <xdr:row>1</xdr:row>
      <xdr:rowOff>142875</xdr:rowOff>
    </xdr:from>
    <xdr:to>
      <xdr:col>9</xdr:col>
      <xdr:colOff>13335000</xdr:colOff>
      <xdr:row>2</xdr:row>
      <xdr:rowOff>619125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0938" y="738188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5105399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6729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166688</xdr:colOff>
      <xdr:row>40</xdr:row>
      <xdr:rowOff>214312</xdr:rowOff>
    </xdr:from>
    <xdr:to>
      <xdr:col>8</xdr:col>
      <xdr:colOff>13237515</xdr:colOff>
      <xdr:row>85</xdr:row>
      <xdr:rowOff>476249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1" y="22169437"/>
          <a:ext cx="29191889" cy="227647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3680460</xdr:colOff>
          <xdr:row>0</xdr:row>
          <xdr:rowOff>106680</xdr:rowOff>
        </xdr:from>
        <xdr:to>
          <xdr:col>8</xdr:col>
          <xdr:colOff>4442460</xdr:colOff>
          <xdr:row>0</xdr:row>
          <xdr:rowOff>487680</xdr:rowOff>
        </xdr:to>
        <xdr:sp macro="" textlink="">
          <xdr:nvSpPr>
            <xdr:cNvPr id="568321" name="TextBox1" hidden="1">
              <a:extLst>
                <a:ext uri="{63B3BB69-23CF-44E3-9099-C40C66FF867C}">
                  <a14:compatExt spid="_x0000_s568321"/>
                </a:ext>
                <a:ext uri="{FF2B5EF4-FFF2-40B4-BE49-F238E27FC236}">
                  <a16:creationId xmlns:a16="http://schemas.microsoft.com/office/drawing/2014/main" id="{00000000-0008-0000-0200-000001A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6553200</xdr:colOff>
          <xdr:row>0</xdr:row>
          <xdr:rowOff>106680</xdr:rowOff>
        </xdr:from>
        <xdr:to>
          <xdr:col>8</xdr:col>
          <xdr:colOff>7315200</xdr:colOff>
          <xdr:row>0</xdr:row>
          <xdr:rowOff>487680</xdr:rowOff>
        </xdr:to>
        <xdr:sp macro="" textlink="">
          <xdr:nvSpPr>
            <xdr:cNvPr id="568322" name="TextBox2" hidden="1">
              <a:extLst>
                <a:ext uri="{63B3BB69-23CF-44E3-9099-C40C66FF867C}">
                  <a14:compatExt spid="_x0000_s568322"/>
                </a:ext>
                <a:ext uri="{FF2B5EF4-FFF2-40B4-BE49-F238E27FC236}">
                  <a16:creationId xmlns:a16="http://schemas.microsoft.com/office/drawing/2014/main" id="{00000000-0008-0000-0200-000002A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2118360</xdr:colOff>
          <xdr:row>0</xdr:row>
          <xdr:rowOff>121920</xdr:rowOff>
        </xdr:from>
        <xdr:to>
          <xdr:col>8</xdr:col>
          <xdr:colOff>3604260</xdr:colOff>
          <xdr:row>0</xdr:row>
          <xdr:rowOff>502920</xdr:rowOff>
        </xdr:to>
        <xdr:sp macro="" textlink="">
          <xdr:nvSpPr>
            <xdr:cNvPr id="568323" name="Label1" hidden="1">
              <a:extLst>
                <a:ext uri="{63B3BB69-23CF-44E3-9099-C40C66FF867C}">
                  <a14:compatExt spid="_x0000_s568323"/>
                </a:ext>
                <a:ext uri="{FF2B5EF4-FFF2-40B4-BE49-F238E27FC236}">
                  <a16:creationId xmlns:a16="http://schemas.microsoft.com/office/drawing/2014/main" id="{00000000-0008-0000-0200-000003A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4991100</xdr:colOff>
          <xdr:row>0</xdr:row>
          <xdr:rowOff>121920</xdr:rowOff>
        </xdr:from>
        <xdr:to>
          <xdr:col>8</xdr:col>
          <xdr:colOff>6477000</xdr:colOff>
          <xdr:row>0</xdr:row>
          <xdr:rowOff>502920</xdr:rowOff>
        </xdr:to>
        <xdr:sp macro="" textlink="">
          <xdr:nvSpPr>
            <xdr:cNvPr id="568324" name="Label2" hidden="1">
              <a:extLst>
                <a:ext uri="{63B3BB69-23CF-44E3-9099-C40C66FF867C}">
                  <a14:compatExt spid="_x0000_s568324"/>
                </a:ext>
                <a:ext uri="{FF2B5EF4-FFF2-40B4-BE49-F238E27FC236}">
                  <a16:creationId xmlns:a16="http://schemas.microsoft.com/office/drawing/2014/main" id="{00000000-0008-0000-0200-000004A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11049000</xdr:colOff>
      <xdr:row>1</xdr:row>
      <xdr:rowOff>142875</xdr:rowOff>
    </xdr:from>
    <xdr:to>
      <xdr:col>8</xdr:col>
      <xdr:colOff>13287375</xdr:colOff>
      <xdr:row>2</xdr:row>
      <xdr:rowOff>619125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74875" y="738188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309563</xdr:colOff>
      <xdr:row>54</xdr:row>
      <xdr:rowOff>261936</xdr:rowOff>
    </xdr:from>
    <xdr:to>
      <xdr:col>9</xdr:col>
      <xdr:colOff>13048699</xdr:colOff>
      <xdr:row>85</xdr:row>
      <xdr:rowOff>333372</xdr:rowOff>
    </xdr:to>
    <xdr:pic>
      <xdr:nvPicPr>
        <xdr:cNvPr id="7" name="Рисунок 6" descr="Прайс 3000-Layout1-001.jpg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714376" y="28836936"/>
          <a:ext cx="27788636" cy="15978186"/>
        </a:xfrm>
        <a:prstGeom prst="rect">
          <a:avLst/>
        </a:prstGeom>
      </xdr:spPr>
    </xdr:pic>
    <xdr:clientData/>
  </xdr:twoCellAnchor>
  <xdr:twoCellAnchor editAs="oneCell">
    <xdr:from>
      <xdr:col>8</xdr:col>
      <xdr:colOff>404808</xdr:colOff>
      <xdr:row>29</xdr:row>
      <xdr:rowOff>47625</xdr:rowOff>
    </xdr:from>
    <xdr:to>
      <xdr:col>9</xdr:col>
      <xdr:colOff>12120558</xdr:colOff>
      <xdr:row>54</xdr:row>
      <xdr:rowOff>223857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7996" y="16049625"/>
          <a:ext cx="13096875" cy="1327310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508929" name="TextBox1" hidden="1">
              <a:extLst>
                <a:ext uri="{63B3BB69-23CF-44E3-9099-C40C66FF867C}">
                  <a14:compatExt spid="_x0000_s508929"/>
                </a:ext>
                <a:ext uri="{FF2B5EF4-FFF2-40B4-BE49-F238E27FC236}">
                  <a16:creationId xmlns:a16="http://schemas.microsoft.com/office/drawing/2014/main" id="{00000000-0008-0000-1400-000001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487680</xdr:rowOff>
        </xdr:to>
        <xdr:sp macro="" textlink="">
          <xdr:nvSpPr>
            <xdr:cNvPr id="508930" name="TextBox2" hidden="1">
              <a:extLst>
                <a:ext uri="{63B3BB69-23CF-44E3-9099-C40C66FF867C}">
                  <a14:compatExt spid="_x0000_s508930"/>
                </a:ext>
                <a:ext uri="{FF2B5EF4-FFF2-40B4-BE49-F238E27FC236}">
                  <a16:creationId xmlns:a16="http://schemas.microsoft.com/office/drawing/2014/main" id="{00000000-0008-0000-1400-000002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508931" name="Label1" hidden="1">
              <a:extLst>
                <a:ext uri="{63B3BB69-23CF-44E3-9099-C40C66FF867C}">
                  <a14:compatExt spid="_x0000_s508931"/>
                </a:ext>
                <a:ext uri="{FF2B5EF4-FFF2-40B4-BE49-F238E27FC236}">
                  <a16:creationId xmlns:a16="http://schemas.microsoft.com/office/drawing/2014/main" id="{00000000-0008-0000-1400-000003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508932" name="Label2" hidden="1">
              <a:extLst>
                <a:ext uri="{63B3BB69-23CF-44E3-9099-C40C66FF867C}">
                  <a14:compatExt spid="_x0000_s508932"/>
                </a:ext>
                <a:ext uri="{FF2B5EF4-FFF2-40B4-BE49-F238E27FC236}">
                  <a16:creationId xmlns:a16="http://schemas.microsoft.com/office/drawing/2014/main" id="{00000000-0008-0000-1400-000004C4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11120438</xdr:colOff>
      <xdr:row>1</xdr:row>
      <xdr:rowOff>95250</xdr:rowOff>
    </xdr:from>
    <xdr:to>
      <xdr:col>9</xdr:col>
      <xdr:colOff>13358813</xdr:colOff>
      <xdr:row>2</xdr:row>
      <xdr:rowOff>571500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1" y="690563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238124</xdr:colOff>
      <xdr:row>42</xdr:row>
      <xdr:rowOff>419966</xdr:rowOff>
    </xdr:from>
    <xdr:to>
      <xdr:col>9</xdr:col>
      <xdr:colOff>10525124</xdr:colOff>
      <xdr:row>74</xdr:row>
      <xdr:rowOff>328168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2937" y="23232341"/>
          <a:ext cx="25336500" cy="1667220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621569" name="TextBox1" hidden="1">
              <a:extLst>
                <a:ext uri="{63B3BB69-23CF-44E3-9099-C40C66FF867C}">
                  <a14:compatExt spid="_x0000_s621569"/>
                </a:ext>
                <a:ext uri="{FF2B5EF4-FFF2-40B4-BE49-F238E27FC236}">
                  <a16:creationId xmlns:a16="http://schemas.microsoft.com/office/drawing/2014/main" id="{00000000-0008-0000-1500-0000017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487680</xdr:rowOff>
        </xdr:to>
        <xdr:sp macro="" textlink="">
          <xdr:nvSpPr>
            <xdr:cNvPr id="621570" name="TextBox2" hidden="1">
              <a:extLst>
                <a:ext uri="{63B3BB69-23CF-44E3-9099-C40C66FF867C}">
                  <a14:compatExt spid="_x0000_s621570"/>
                </a:ext>
                <a:ext uri="{FF2B5EF4-FFF2-40B4-BE49-F238E27FC236}">
                  <a16:creationId xmlns:a16="http://schemas.microsoft.com/office/drawing/2014/main" id="{00000000-0008-0000-1500-0000027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621571" name="Label1" hidden="1">
              <a:extLst>
                <a:ext uri="{63B3BB69-23CF-44E3-9099-C40C66FF867C}">
                  <a14:compatExt spid="_x0000_s621571"/>
                </a:ext>
                <a:ext uri="{FF2B5EF4-FFF2-40B4-BE49-F238E27FC236}">
                  <a16:creationId xmlns:a16="http://schemas.microsoft.com/office/drawing/2014/main" id="{00000000-0008-0000-1500-0000037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621572" name="Label2" hidden="1">
              <a:extLst>
                <a:ext uri="{63B3BB69-23CF-44E3-9099-C40C66FF867C}">
                  <a14:compatExt spid="_x0000_s621572"/>
                </a:ext>
                <a:ext uri="{FF2B5EF4-FFF2-40B4-BE49-F238E27FC236}">
                  <a16:creationId xmlns:a16="http://schemas.microsoft.com/office/drawing/2014/main" id="{00000000-0008-0000-1500-0000047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8596313</xdr:colOff>
      <xdr:row>1</xdr:row>
      <xdr:rowOff>95250</xdr:rowOff>
    </xdr:from>
    <xdr:to>
      <xdr:col>9</xdr:col>
      <xdr:colOff>10834688</xdr:colOff>
      <xdr:row>2</xdr:row>
      <xdr:rowOff>571500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50626" y="690563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228597</xdr:colOff>
      <xdr:row>27</xdr:row>
      <xdr:rowOff>0</xdr:rowOff>
    </xdr:from>
    <xdr:to>
      <xdr:col>33</xdr:col>
      <xdr:colOff>516106</xdr:colOff>
      <xdr:row>63</xdr:row>
      <xdr:rowOff>33339</xdr:rowOff>
    </xdr:to>
    <xdr:pic>
      <xdr:nvPicPr>
        <xdr:cNvPr id="5" name="Рисунок 4" descr="Прайс УНА ЛОФТ гостиная-Layout1-001.jp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29422722" y="14954250"/>
          <a:ext cx="14527384" cy="18988089"/>
        </a:xfrm>
        <a:prstGeom prst="rect">
          <a:avLst/>
        </a:prstGeom>
      </xdr:spPr>
    </xdr:pic>
    <xdr:clientData/>
  </xdr:twoCellAnchor>
  <xdr:twoCellAnchor editAs="oneCell">
    <xdr:from>
      <xdr:col>8</xdr:col>
      <xdr:colOff>214311</xdr:colOff>
      <xdr:row>15</xdr:row>
      <xdr:rowOff>261938</xdr:rowOff>
    </xdr:from>
    <xdr:to>
      <xdr:col>28</xdr:col>
      <xdr:colOff>187885</xdr:colOff>
      <xdr:row>24</xdr:row>
      <xdr:rowOff>500063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49" y="8929688"/>
          <a:ext cx="26238761" cy="4953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815105" name="TextBox1" hidden="1">
              <a:extLst>
                <a:ext uri="{63B3BB69-23CF-44E3-9099-C40C66FF867C}">
                  <a14:compatExt spid="_x0000_s815105"/>
                </a:ext>
                <a:ext uri="{FF2B5EF4-FFF2-40B4-BE49-F238E27FC236}">
                  <a16:creationId xmlns:a16="http://schemas.microsoft.com/office/drawing/2014/main" id="{00000000-0008-0000-1600-000001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815106" name="TextBox2" hidden="1">
              <a:extLst>
                <a:ext uri="{63B3BB69-23CF-44E3-9099-C40C66FF867C}">
                  <a14:compatExt spid="_x0000_s815106"/>
                </a:ext>
                <a:ext uri="{FF2B5EF4-FFF2-40B4-BE49-F238E27FC236}">
                  <a16:creationId xmlns:a16="http://schemas.microsoft.com/office/drawing/2014/main" id="{00000000-0008-0000-1600-000002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815107" name="Label1" hidden="1">
              <a:extLst>
                <a:ext uri="{63B3BB69-23CF-44E3-9099-C40C66FF867C}">
                  <a14:compatExt spid="_x0000_s815107"/>
                </a:ext>
                <a:ext uri="{FF2B5EF4-FFF2-40B4-BE49-F238E27FC236}">
                  <a16:creationId xmlns:a16="http://schemas.microsoft.com/office/drawing/2014/main" id="{00000000-0008-0000-1600-000003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815108" name="Label2" hidden="1">
              <a:extLst>
                <a:ext uri="{63B3BB69-23CF-44E3-9099-C40C66FF867C}">
                  <a14:compatExt spid="_x0000_s815108"/>
                </a:ext>
                <a:ext uri="{FF2B5EF4-FFF2-40B4-BE49-F238E27FC236}">
                  <a16:creationId xmlns:a16="http://schemas.microsoft.com/office/drawing/2014/main" id="{00000000-0008-0000-1600-00000470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152399</xdr:colOff>
      <xdr:row>48</xdr:row>
      <xdr:rowOff>266700</xdr:rowOff>
    </xdr:from>
    <xdr:to>
      <xdr:col>9</xdr:col>
      <xdr:colOff>10850530</xdr:colOff>
      <xdr:row>77</xdr:row>
      <xdr:rowOff>247650</xdr:rowOff>
    </xdr:to>
    <xdr:pic>
      <xdr:nvPicPr>
        <xdr:cNvPr id="5" name="Рисунок 4" descr="Прайс 3900-Layout1-001.jpg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571499" y="25812750"/>
          <a:ext cx="26204831" cy="148971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635905" name="TextBox1" hidden="1">
              <a:extLst>
                <a:ext uri="{63B3BB69-23CF-44E3-9099-C40C66FF867C}">
                  <a14:compatExt spid="_x0000_s635905"/>
                </a:ext>
                <a:ext uri="{FF2B5EF4-FFF2-40B4-BE49-F238E27FC236}">
                  <a16:creationId xmlns:a16="http://schemas.microsoft.com/office/drawing/2014/main" id="{00000000-0008-0000-1700-000001B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635906" name="TextBox2" hidden="1">
              <a:extLst>
                <a:ext uri="{63B3BB69-23CF-44E3-9099-C40C66FF867C}">
                  <a14:compatExt spid="_x0000_s635906"/>
                </a:ext>
                <a:ext uri="{FF2B5EF4-FFF2-40B4-BE49-F238E27FC236}">
                  <a16:creationId xmlns:a16="http://schemas.microsoft.com/office/drawing/2014/main" id="{00000000-0008-0000-1700-000002B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635907" name="Label1" hidden="1">
              <a:extLst>
                <a:ext uri="{63B3BB69-23CF-44E3-9099-C40C66FF867C}">
                  <a14:compatExt spid="_x0000_s635907"/>
                </a:ext>
                <a:ext uri="{FF2B5EF4-FFF2-40B4-BE49-F238E27FC236}">
                  <a16:creationId xmlns:a16="http://schemas.microsoft.com/office/drawing/2014/main" id="{00000000-0008-0000-1700-000003B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635908" name="Label2" hidden="1">
              <a:extLst>
                <a:ext uri="{63B3BB69-23CF-44E3-9099-C40C66FF867C}">
                  <a14:compatExt spid="_x0000_s635908"/>
                </a:ext>
                <a:ext uri="{FF2B5EF4-FFF2-40B4-BE49-F238E27FC236}">
                  <a16:creationId xmlns:a16="http://schemas.microsoft.com/office/drawing/2014/main" id="{00000000-0008-0000-1700-000004B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8524875</xdr:colOff>
      <xdr:row>1</xdr:row>
      <xdr:rowOff>166687</xdr:rowOff>
    </xdr:from>
    <xdr:to>
      <xdr:col>9</xdr:col>
      <xdr:colOff>10763250</xdr:colOff>
      <xdr:row>2</xdr:row>
      <xdr:rowOff>642937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79188" y="762000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285751</xdr:colOff>
      <xdr:row>36</xdr:row>
      <xdr:rowOff>309562</xdr:rowOff>
    </xdr:from>
    <xdr:to>
      <xdr:col>9</xdr:col>
      <xdr:colOff>10657260</xdr:colOff>
      <xdr:row>73</xdr:row>
      <xdr:rowOff>71437</xdr:rowOff>
    </xdr:to>
    <xdr:pic>
      <xdr:nvPicPr>
        <xdr:cNvPr id="4" name="Рисунок 3" descr="Прайс 3600-Layout1-001.jpg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564" y="19978687"/>
          <a:ext cx="25421009" cy="19145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688129" name="TextBox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18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688130" name="TextBox2" hidden="1">
              <a:extLst>
                <a:ext uri="{63B3BB69-23CF-44E3-9099-C40C66FF867C}">
                  <a14:compatExt spid="_x0000_s688130"/>
                </a:ext>
                <a:ext uri="{FF2B5EF4-FFF2-40B4-BE49-F238E27FC236}">
                  <a16:creationId xmlns:a16="http://schemas.microsoft.com/office/drawing/2014/main" id="{00000000-0008-0000-1800-000002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688131" name="Label1" hidden="1">
              <a:extLst>
                <a:ext uri="{63B3BB69-23CF-44E3-9099-C40C66FF867C}">
                  <a14:compatExt spid="_x0000_s688131"/>
                </a:ext>
                <a:ext uri="{FF2B5EF4-FFF2-40B4-BE49-F238E27FC236}">
                  <a16:creationId xmlns:a16="http://schemas.microsoft.com/office/drawing/2014/main" id="{00000000-0008-0000-1800-000003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688132" name="Label2" hidden="1">
              <a:extLst>
                <a:ext uri="{63B3BB69-23CF-44E3-9099-C40C66FF867C}">
                  <a14:compatExt spid="_x0000_s688132"/>
                </a:ext>
                <a:ext uri="{FF2B5EF4-FFF2-40B4-BE49-F238E27FC236}">
                  <a16:creationId xmlns:a16="http://schemas.microsoft.com/office/drawing/2014/main" id="{00000000-0008-0000-1800-000004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8453437</xdr:colOff>
      <xdr:row>1</xdr:row>
      <xdr:rowOff>166687</xdr:rowOff>
    </xdr:from>
    <xdr:to>
      <xdr:col>9</xdr:col>
      <xdr:colOff>10691812</xdr:colOff>
      <xdr:row>2</xdr:row>
      <xdr:rowOff>642937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0" y="762000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214313</xdr:colOff>
      <xdr:row>37</xdr:row>
      <xdr:rowOff>238124</xdr:rowOff>
    </xdr:from>
    <xdr:to>
      <xdr:col>9</xdr:col>
      <xdr:colOff>10483518</xdr:colOff>
      <xdr:row>74</xdr:row>
      <xdr:rowOff>404812</xdr:rowOff>
    </xdr:to>
    <xdr:pic>
      <xdr:nvPicPr>
        <xdr:cNvPr id="4" name="Рисунок 3" descr="Прайс 4050-Layout1-001.jpg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6" y="20431124"/>
          <a:ext cx="25318705" cy="1955006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689153" name="TextBox1" hidden="1">
              <a:extLst>
                <a:ext uri="{63B3BB69-23CF-44E3-9099-C40C66FF867C}">
                  <a14:compatExt spid="_x0000_s689153"/>
                </a:ext>
                <a:ext uri="{FF2B5EF4-FFF2-40B4-BE49-F238E27FC236}">
                  <a16:creationId xmlns:a16="http://schemas.microsoft.com/office/drawing/2014/main" id="{00000000-0008-0000-1900-000001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689154" name="TextBox2" hidden="1">
              <a:extLst>
                <a:ext uri="{63B3BB69-23CF-44E3-9099-C40C66FF867C}">
                  <a14:compatExt spid="_x0000_s689154"/>
                </a:ext>
                <a:ext uri="{FF2B5EF4-FFF2-40B4-BE49-F238E27FC236}">
                  <a16:creationId xmlns:a16="http://schemas.microsoft.com/office/drawing/2014/main" id="{00000000-0008-0000-1900-000002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689155" name="Label1" hidden="1">
              <a:extLst>
                <a:ext uri="{63B3BB69-23CF-44E3-9099-C40C66FF867C}">
                  <a14:compatExt spid="_x0000_s689155"/>
                </a:ext>
                <a:ext uri="{FF2B5EF4-FFF2-40B4-BE49-F238E27FC236}">
                  <a16:creationId xmlns:a16="http://schemas.microsoft.com/office/drawing/2014/main" id="{00000000-0008-0000-1900-000003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689156" name="Label2" hidden="1">
              <a:extLst>
                <a:ext uri="{63B3BB69-23CF-44E3-9099-C40C66FF867C}">
                  <a14:compatExt spid="_x0000_s689156"/>
                </a:ext>
                <a:ext uri="{FF2B5EF4-FFF2-40B4-BE49-F238E27FC236}">
                  <a16:creationId xmlns:a16="http://schemas.microsoft.com/office/drawing/2014/main" id="{00000000-0008-0000-1900-0000048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8524875</xdr:colOff>
      <xdr:row>1</xdr:row>
      <xdr:rowOff>142875</xdr:rowOff>
    </xdr:from>
    <xdr:to>
      <xdr:col>9</xdr:col>
      <xdr:colOff>10763250</xdr:colOff>
      <xdr:row>2</xdr:row>
      <xdr:rowOff>619125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79188" y="738188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261938</xdr:colOff>
      <xdr:row>43</xdr:row>
      <xdr:rowOff>238124</xdr:rowOff>
    </xdr:from>
    <xdr:to>
      <xdr:col>9</xdr:col>
      <xdr:colOff>10644980</xdr:colOff>
      <xdr:row>75</xdr:row>
      <xdr:rowOff>119061</xdr:rowOff>
    </xdr:to>
    <xdr:pic>
      <xdr:nvPicPr>
        <xdr:cNvPr id="8" name="Рисунок 7" descr="Прайс 3600-Layout1-001.jpg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1" y="23050499"/>
          <a:ext cx="25432542" cy="1664493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622593" name="TextBox1" hidden="1">
              <a:extLst>
                <a:ext uri="{63B3BB69-23CF-44E3-9099-C40C66FF867C}">
                  <a14:compatExt spid="_x0000_s622593"/>
                </a:ext>
                <a:ext uri="{FF2B5EF4-FFF2-40B4-BE49-F238E27FC236}">
                  <a16:creationId xmlns:a16="http://schemas.microsoft.com/office/drawing/2014/main" id="{00000000-0008-0000-1A00-0000018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622594" name="TextBox2" hidden="1">
              <a:extLst>
                <a:ext uri="{63B3BB69-23CF-44E3-9099-C40C66FF867C}">
                  <a14:compatExt spid="_x0000_s622594"/>
                </a:ext>
                <a:ext uri="{FF2B5EF4-FFF2-40B4-BE49-F238E27FC236}">
                  <a16:creationId xmlns:a16="http://schemas.microsoft.com/office/drawing/2014/main" id="{00000000-0008-0000-1A00-0000028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622595" name="Label1" hidden="1">
              <a:extLst>
                <a:ext uri="{63B3BB69-23CF-44E3-9099-C40C66FF867C}">
                  <a14:compatExt spid="_x0000_s622595"/>
                </a:ext>
                <a:ext uri="{FF2B5EF4-FFF2-40B4-BE49-F238E27FC236}">
                  <a16:creationId xmlns:a16="http://schemas.microsoft.com/office/drawing/2014/main" id="{00000000-0008-0000-1A00-0000038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622596" name="Label2" hidden="1">
              <a:extLst>
                <a:ext uri="{63B3BB69-23CF-44E3-9099-C40C66FF867C}">
                  <a14:compatExt spid="_x0000_s622596"/>
                </a:ext>
                <a:ext uri="{FF2B5EF4-FFF2-40B4-BE49-F238E27FC236}">
                  <a16:creationId xmlns:a16="http://schemas.microsoft.com/office/drawing/2014/main" id="{00000000-0008-0000-1A00-00000480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8524875</xdr:colOff>
      <xdr:row>1</xdr:row>
      <xdr:rowOff>71438</xdr:rowOff>
    </xdr:from>
    <xdr:to>
      <xdr:col>9</xdr:col>
      <xdr:colOff>10763250</xdr:colOff>
      <xdr:row>2</xdr:row>
      <xdr:rowOff>547688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79188" y="666751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133349</xdr:colOff>
      <xdr:row>40</xdr:row>
      <xdr:rowOff>133350</xdr:rowOff>
    </xdr:from>
    <xdr:to>
      <xdr:col>9</xdr:col>
      <xdr:colOff>10845067</xdr:colOff>
      <xdr:row>58</xdr:row>
      <xdr:rowOff>495300</xdr:rowOff>
    </xdr:to>
    <xdr:pic>
      <xdr:nvPicPr>
        <xdr:cNvPr id="5" name="Рисунок 4" descr="Прайс 4050-Layout1-001.jpg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552449" y="16421100"/>
          <a:ext cx="26227943" cy="9620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644097" name="TextBox1" hidden="1">
              <a:extLst>
                <a:ext uri="{63B3BB69-23CF-44E3-9099-C40C66FF867C}">
                  <a14:compatExt spid="_x0000_s644097"/>
                </a:ext>
                <a:ext uri="{FF2B5EF4-FFF2-40B4-BE49-F238E27FC236}">
                  <a16:creationId xmlns:a16="http://schemas.microsoft.com/office/drawing/2014/main" id="{00000000-0008-0000-1B00-000001D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487680</xdr:rowOff>
        </xdr:to>
        <xdr:sp macro="" textlink="">
          <xdr:nvSpPr>
            <xdr:cNvPr id="644098" name="TextBox2" hidden="1">
              <a:extLst>
                <a:ext uri="{63B3BB69-23CF-44E3-9099-C40C66FF867C}">
                  <a14:compatExt spid="_x0000_s644098"/>
                </a:ext>
                <a:ext uri="{FF2B5EF4-FFF2-40B4-BE49-F238E27FC236}">
                  <a16:creationId xmlns:a16="http://schemas.microsoft.com/office/drawing/2014/main" id="{00000000-0008-0000-1B00-000002D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644099" name="Label1" hidden="1">
              <a:extLst>
                <a:ext uri="{63B3BB69-23CF-44E3-9099-C40C66FF867C}">
                  <a14:compatExt spid="_x0000_s644099"/>
                </a:ext>
                <a:ext uri="{FF2B5EF4-FFF2-40B4-BE49-F238E27FC236}">
                  <a16:creationId xmlns:a16="http://schemas.microsoft.com/office/drawing/2014/main" id="{00000000-0008-0000-1B00-000003D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644100" name="Label2" hidden="1">
              <a:extLst>
                <a:ext uri="{63B3BB69-23CF-44E3-9099-C40C66FF867C}">
                  <a14:compatExt spid="_x0000_s644100"/>
                </a:ext>
                <a:ext uri="{FF2B5EF4-FFF2-40B4-BE49-F238E27FC236}">
                  <a16:creationId xmlns:a16="http://schemas.microsoft.com/office/drawing/2014/main" id="{00000000-0008-0000-1B00-000004D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8572500</xdr:colOff>
      <xdr:row>1</xdr:row>
      <xdr:rowOff>119063</xdr:rowOff>
    </xdr:from>
    <xdr:to>
      <xdr:col>9</xdr:col>
      <xdr:colOff>10810875</xdr:colOff>
      <xdr:row>2</xdr:row>
      <xdr:rowOff>595313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6813" y="714376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166689</xdr:colOff>
      <xdr:row>30</xdr:row>
      <xdr:rowOff>347662</xdr:rowOff>
    </xdr:from>
    <xdr:to>
      <xdr:col>9</xdr:col>
      <xdr:colOff>10153651</xdr:colOff>
      <xdr:row>54</xdr:row>
      <xdr:rowOff>36410</xdr:rowOff>
    </xdr:to>
    <xdr:pic>
      <xdr:nvPicPr>
        <xdr:cNvPr id="5" name="Рисунок 4" descr="Прайс 3000 как для сайта-Layout1-001.jpg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14239877" y="16873537"/>
          <a:ext cx="11368087" cy="12261748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54</xdr:row>
      <xdr:rowOff>95250</xdr:rowOff>
    </xdr:from>
    <xdr:to>
      <xdr:col>9</xdr:col>
      <xdr:colOff>10757910</xdr:colOff>
      <xdr:row>82</xdr:row>
      <xdr:rowOff>361950</xdr:rowOff>
    </xdr:to>
    <xdr:pic>
      <xdr:nvPicPr>
        <xdr:cNvPr id="6" name="Рисунок 5" descr="Прайс 3000 как для сайта-Layout1-001.jpg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481013" y="29194125"/>
          <a:ext cx="25731210" cy="14935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556033" name="TextBox1" hidden="1">
              <a:extLst>
                <a:ext uri="{63B3BB69-23CF-44E3-9099-C40C66FF867C}">
                  <a14:compatExt spid="_x0000_s556033"/>
                </a:ext>
                <a:ext uri="{FF2B5EF4-FFF2-40B4-BE49-F238E27FC236}">
                  <a16:creationId xmlns:a16="http://schemas.microsoft.com/office/drawing/2014/main" id="{00000000-0008-0000-1C00-0000017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487680</xdr:rowOff>
        </xdr:to>
        <xdr:sp macro="" textlink="">
          <xdr:nvSpPr>
            <xdr:cNvPr id="556034" name="TextBox2" hidden="1">
              <a:extLst>
                <a:ext uri="{63B3BB69-23CF-44E3-9099-C40C66FF867C}">
                  <a14:compatExt spid="_x0000_s556034"/>
                </a:ext>
                <a:ext uri="{FF2B5EF4-FFF2-40B4-BE49-F238E27FC236}">
                  <a16:creationId xmlns:a16="http://schemas.microsoft.com/office/drawing/2014/main" id="{00000000-0008-0000-1C00-0000027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556035" name="Label1" hidden="1">
              <a:extLst>
                <a:ext uri="{63B3BB69-23CF-44E3-9099-C40C66FF867C}">
                  <a14:compatExt spid="_x0000_s556035"/>
                </a:ext>
                <a:ext uri="{FF2B5EF4-FFF2-40B4-BE49-F238E27FC236}">
                  <a16:creationId xmlns:a16="http://schemas.microsoft.com/office/drawing/2014/main" id="{00000000-0008-0000-1C00-0000037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556036" name="Label2" hidden="1">
              <a:extLst>
                <a:ext uri="{63B3BB69-23CF-44E3-9099-C40C66FF867C}">
                  <a14:compatExt spid="_x0000_s556036"/>
                </a:ext>
                <a:ext uri="{FF2B5EF4-FFF2-40B4-BE49-F238E27FC236}">
                  <a16:creationId xmlns:a16="http://schemas.microsoft.com/office/drawing/2014/main" id="{00000000-0008-0000-1C00-0000047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8596313</xdr:colOff>
      <xdr:row>1</xdr:row>
      <xdr:rowOff>95250</xdr:rowOff>
    </xdr:from>
    <xdr:to>
      <xdr:col>9</xdr:col>
      <xdr:colOff>10834688</xdr:colOff>
      <xdr:row>2</xdr:row>
      <xdr:rowOff>571500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50626" y="690563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5" name="Рисунок 4" descr="ЛоготипNEW.jpg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819150</xdr:colOff>
      <xdr:row>56</xdr:row>
      <xdr:rowOff>95250</xdr:rowOff>
    </xdr:from>
    <xdr:to>
      <xdr:col>9</xdr:col>
      <xdr:colOff>11264024</xdr:colOff>
      <xdr:row>77</xdr:row>
      <xdr:rowOff>490539</xdr:rowOff>
    </xdr:to>
    <xdr:pic>
      <xdr:nvPicPr>
        <xdr:cNvPr id="7" name="Рисунок 6" descr="Прайс ЛОТОС гостиная-Layou2-001.jpg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1238250" y="29946600"/>
          <a:ext cx="25913474" cy="11196639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23</xdr:row>
      <xdr:rowOff>190500</xdr:rowOff>
    </xdr:from>
    <xdr:to>
      <xdr:col>9</xdr:col>
      <xdr:colOff>11987213</xdr:colOff>
      <xdr:row>38</xdr:row>
      <xdr:rowOff>48356</xdr:rowOff>
    </xdr:to>
    <xdr:pic>
      <xdr:nvPicPr>
        <xdr:cNvPr id="8" name="Рисунок 7" descr="Прайс ЛОТОС гостиная-Layout1-001.jpg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14563725" y="12877800"/>
          <a:ext cx="13406438" cy="7573106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38</xdr:row>
      <xdr:rowOff>57879</xdr:rowOff>
    </xdr:from>
    <xdr:to>
      <xdr:col>9</xdr:col>
      <xdr:colOff>11988486</xdr:colOff>
      <xdr:row>45</xdr:row>
      <xdr:rowOff>13418</xdr:rowOff>
    </xdr:to>
    <xdr:pic>
      <xdr:nvPicPr>
        <xdr:cNvPr id="10" name="Рисунок 9" descr="Прайс ЛОТОС гостиная-Layout1-001.jpg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666750" y="20460429"/>
          <a:ext cx="27323736" cy="355598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6145" name="Text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1D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487680</xdr:rowOff>
        </xdr:to>
        <xdr:sp macro="" textlink="">
          <xdr:nvSpPr>
            <xdr:cNvPr id="6146" name="Text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1D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6147" name="Label1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1D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6148" name="Label2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1D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9691687</xdr:colOff>
      <xdr:row>1</xdr:row>
      <xdr:rowOff>119062</xdr:rowOff>
    </xdr:from>
    <xdr:to>
      <xdr:col>9</xdr:col>
      <xdr:colOff>11930062</xdr:colOff>
      <xdr:row>2</xdr:row>
      <xdr:rowOff>595312</xdr:rowOff>
    </xdr:to>
    <xdr:pic>
      <xdr:nvPicPr>
        <xdr:cNvPr id="11" name="Рисунок 2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0" y="714375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817153" name="TextBox1" hidden="1">
              <a:extLst>
                <a:ext uri="{63B3BB69-23CF-44E3-9099-C40C66FF867C}">
                  <a14:compatExt spid="_x0000_s817153"/>
                </a:ext>
                <a:ext uri="{FF2B5EF4-FFF2-40B4-BE49-F238E27FC236}">
                  <a16:creationId xmlns:a16="http://schemas.microsoft.com/office/drawing/2014/main" id="{00000000-0008-0000-0300-000001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817154" name="TextBox2" hidden="1">
              <a:extLst>
                <a:ext uri="{63B3BB69-23CF-44E3-9099-C40C66FF867C}">
                  <a14:compatExt spid="_x0000_s817154"/>
                </a:ext>
                <a:ext uri="{FF2B5EF4-FFF2-40B4-BE49-F238E27FC236}">
                  <a16:creationId xmlns:a16="http://schemas.microsoft.com/office/drawing/2014/main" id="{00000000-0008-0000-0300-000002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817155" name="Label1" hidden="1">
              <a:extLst>
                <a:ext uri="{63B3BB69-23CF-44E3-9099-C40C66FF867C}">
                  <a14:compatExt spid="_x0000_s817155"/>
                </a:ext>
                <a:ext uri="{FF2B5EF4-FFF2-40B4-BE49-F238E27FC236}">
                  <a16:creationId xmlns:a16="http://schemas.microsoft.com/office/drawing/2014/main" id="{00000000-0008-0000-0300-000003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817156" name="Label2" hidden="1">
              <a:extLst>
                <a:ext uri="{63B3BB69-23CF-44E3-9099-C40C66FF867C}">
                  <a14:compatExt spid="_x0000_s817156"/>
                </a:ext>
                <a:ext uri="{FF2B5EF4-FFF2-40B4-BE49-F238E27FC236}">
                  <a16:creationId xmlns:a16="http://schemas.microsoft.com/office/drawing/2014/main" id="{00000000-0008-0000-0300-0000047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</xdr:colOff>
      <xdr:row>1</xdr:row>
      <xdr:rowOff>228600</xdr:rowOff>
    </xdr:from>
    <xdr:to>
      <xdr:col>3</xdr:col>
      <xdr:colOff>195261</xdr:colOff>
      <xdr:row>2</xdr:row>
      <xdr:rowOff>59110</xdr:rowOff>
    </xdr:to>
    <xdr:pic>
      <xdr:nvPicPr>
        <xdr:cNvPr id="6" name="Рисунок 5" descr="ЛоготипNEW.jpg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657225" y="823913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214312</xdr:colOff>
      <xdr:row>53</xdr:row>
      <xdr:rowOff>214313</xdr:rowOff>
    </xdr:from>
    <xdr:to>
      <xdr:col>9</xdr:col>
      <xdr:colOff>7091406</xdr:colOff>
      <xdr:row>61</xdr:row>
      <xdr:rowOff>428625</xdr:rowOff>
    </xdr:to>
    <xdr:pic>
      <xdr:nvPicPr>
        <xdr:cNvPr id="7" name="Рисунок 6" descr="Прайс ЛОТОС прихожая-Layout1-001.jpg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619125" y="18907126"/>
          <a:ext cx="21926594" cy="4405312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261939</xdr:colOff>
      <xdr:row>19</xdr:row>
      <xdr:rowOff>261939</xdr:rowOff>
    </xdr:from>
    <xdr:to>
      <xdr:col>9</xdr:col>
      <xdr:colOff>6953251</xdr:colOff>
      <xdr:row>43</xdr:row>
      <xdr:rowOff>255022</xdr:rowOff>
    </xdr:to>
    <xdr:pic>
      <xdr:nvPicPr>
        <xdr:cNvPr id="10" name="Рисунок 9" descr="Прайс ЛОТОС прихожая-Layout1-001.jpg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tretch>
          <a:fillRect/>
        </a:stretch>
      </xdr:blipFill>
      <xdr:spPr>
        <a:xfrm>
          <a:off x="666752" y="10906127"/>
          <a:ext cx="21740812" cy="125660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3619500</xdr:colOff>
          <xdr:row>0</xdr:row>
          <xdr:rowOff>106680</xdr:rowOff>
        </xdr:from>
        <xdr:to>
          <xdr:col>9</xdr:col>
          <xdr:colOff>4381500</xdr:colOff>
          <xdr:row>0</xdr:row>
          <xdr:rowOff>487680</xdr:rowOff>
        </xdr:to>
        <xdr:sp macro="" textlink="">
          <xdr:nvSpPr>
            <xdr:cNvPr id="10241" name="TextBox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1E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6499860</xdr:colOff>
          <xdr:row>0</xdr:row>
          <xdr:rowOff>106680</xdr:rowOff>
        </xdr:from>
        <xdr:to>
          <xdr:col>9</xdr:col>
          <xdr:colOff>7261860</xdr:colOff>
          <xdr:row>0</xdr:row>
          <xdr:rowOff>487680</xdr:rowOff>
        </xdr:to>
        <xdr:sp macro="" textlink="">
          <xdr:nvSpPr>
            <xdr:cNvPr id="10242" name="TextBox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1E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2057400</xdr:colOff>
          <xdr:row>0</xdr:row>
          <xdr:rowOff>121920</xdr:rowOff>
        </xdr:from>
        <xdr:to>
          <xdr:col>9</xdr:col>
          <xdr:colOff>3543300</xdr:colOff>
          <xdr:row>0</xdr:row>
          <xdr:rowOff>502920</xdr:rowOff>
        </xdr:to>
        <xdr:sp macro="" textlink="">
          <xdr:nvSpPr>
            <xdr:cNvPr id="10243" name="Label1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1E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4937760</xdr:colOff>
          <xdr:row>0</xdr:row>
          <xdr:rowOff>121920</xdr:rowOff>
        </xdr:from>
        <xdr:to>
          <xdr:col>9</xdr:col>
          <xdr:colOff>6423660</xdr:colOff>
          <xdr:row>0</xdr:row>
          <xdr:rowOff>502920</xdr:rowOff>
        </xdr:to>
        <xdr:sp macro="" textlink="">
          <xdr:nvSpPr>
            <xdr:cNvPr id="10244" name="Label2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1E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4976811</xdr:colOff>
      <xdr:row>1</xdr:row>
      <xdr:rowOff>0</xdr:rowOff>
    </xdr:from>
    <xdr:to>
      <xdr:col>9</xdr:col>
      <xdr:colOff>7215186</xdr:colOff>
      <xdr:row>2</xdr:row>
      <xdr:rowOff>476250</xdr:rowOff>
    </xdr:to>
    <xdr:pic>
      <xdr:nvPicPr>
        <xdr:cNvPr id="13" name="Рисунок 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1124" y="595313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733423</xdr:colOff>
      <xdr:row>15</xdr:row>
      <xdr:rowOff>4764</xdr:rowOff>
    </xdr:from>
    <xdr:to>
      <xdr:col>4</xdr:col>
      <xdr:colOff>1028540</xdr:colOff>
      <xdr:row>26</xdr:row>
      <xdr:rowOff>118429</xdr:rowOff>
    </xdr:to>
    <xdr:pic>
      <xdr:nvPicPr>
        <xdr:cNvPr id="4" name="Рисунок 3" descr="Прайс ЛУНА-Layout2-001.jpg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tretch>
          <a:fillRect/>
        </a:stretch>
      </xdr:blipFill>
      <xdr:spPr>
        <a:xfrm>
          <a:off x="1138236" y="8672514"/>
          <a:ext cx="8034179" cy="55429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57345" name="TextBox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1F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10</xdr:col>
          <xdr:colOff>0</xdr:colOff>
          <xdr:row>0</xdr:row>
          <xdr:rowOff>487680</xdr:rowOff>
        </xdr:to>
        <xdr:sp macro="" textlink="">
          <xdr:nvSpPr>
            <xdr:cNvPr id="57346" name="TextBox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1F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57347" name="Label1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1F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57348" name="Label2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1F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4881562</xdr:colOff>
      <xdr:row>1</xdr:row>
      <xdr:rowOff>23812</xdr:rowOff>
    </xdr:from>
    <xdr:to>
      <xdr:col>9</xdr:col>
      <xdr:colOff>7119937</xdr:colOff>
      <xdr:row>2</xdr:row>
      <xdr:rowOff>500062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31125" y="619125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7" name="Рисунок 6" descr="ЛоготипNEW.jpg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133350</xdr:colOff>
      <xdr:row>30</xdr:row>
      <xdr:rowOff>228600</xdr:rowOff>
    </xdr:from>
    <xdr:to>
      <xdr:col>9</xdr:col>
      <xdr:colOff>6991352</xdr:colOff>
      <xdr:row>52</xdr:row>
      <xdr:rowOff>182531</xdr:rowOff>
    </xdr:to>
    <xdr:pic>
      <xdr:nvPicPr>
        <xdr:cNvPr id="4" name="Рисунок 3" descr="Прайс ЛОТОС молод-Layout1-001.jpg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2450" y="16516350"/>
          <a:ext cx="22326602" cy="1094578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3642360</xdr:colOff>
          <xdr:row>0</xdr:row>
          <xdr:rowOff>106680</xdr:rowOff>
        </xdr:from>
        <xdr:to>
          <xdr:col>9</xdr:col>
          <xdr:colOff>4404360</xdr:colOff>
          <xdr:row>0</xdr:row>
          <xdr:rowOff>487680</xdr:rowOff>
        </xdr:to>
        <xdr:sp macro="" textlink="">
          <xdr:nvSpPr>
            <xdr:cNvPr id="23553" name="Text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20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6515100</xdr:colOff>
          <xdr:row>0</xdr:row>
          <xdr:rowOff>106680</xdr:rowOff>
        </xdr:from>
        <xdr:to>
          <xdr:col>9</xdr:col>
          <xdr:colOff>7277100</xdr:colOff>
          <xdr:row>0</xdr:row>
          <xdr:rowOff>487680</xdr:rowOff>
        </xdr:to>
        <xdr:sp macro="" textlink="">
          <xdr:nvSpPr>
            <xdr:cNvPr id="23554" name="Text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20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2080260</xdr:colOff>
          <xdr:row>0</xdr:row>
          <xdr:rowOff>121920</xdr:rowOff>
        </xdr:from>
        <xdr:to>
          <xdr:col>9</xdr:col>
          <xdr:colOff>3566160</xdr:colOff>
          <xdr:row>0</xdr:row>
          <xdr:rowOff>502920</xdr:rowOff>
        </xdr:to>
        <xdr:sp macro="" textlink="">
          <xdr:nvSpPr>
            <xdr:cNvPr id="23555" name="Label1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20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4953000</xdr:colOff>
          <xdr:row>0</xdr:row>
          <xdr:rowOff>121920</xdr:rowOff>
        </xdr:from>
        <xdr:to>
          <xdr:col>9</xdr:col>
          <xdr:colOff>6438900</xdr:colOff>
          <xdr:row>0</xdr:row>
          <xdr:rowOff>502920</xdr:rowOff>
        </xdr:to>
        <xdr:sp macro="" textlink="">
          <xdr:nvSpPr>
            <xdr:cNvPr id="23556" name="Label2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20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5000624</xdr:colOff>
      <xdr:row>1</xdr:row>
      <xdr:rowOff>0</xdr:rowOff>
    </xdr:from>
    <xdr:to>
      <xdr:col>9</xdr:col>
      <xdr:colOff>7238999</xdr:colOff>
      <xdr:row>2</xdr:row>
      <xdr:rowOff>476250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54937" y="595313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1743074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95251</xdr:colOff>
      <xdr:row>20</xdr:row>
      <xdr:rowOff>119062</xdr:rowOff>
    </xdr:from>
    <xdr:to>
      <xdr:col>16</xdr:col>
      <xdr:colOff>5685122</xdr:colOff>
      <xdr:row>29</xdr:row>
      <xdr:rowOff>416962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751" y="13454062"/>
          <a:ext cx="8018746" cy="5012775"/>
        </a:xfrm>
        <a:prstGeom prst="rect">
          <a:avLst/>
        </a:prstGeom>
      </xdr:spPr>
    </xdr:pic>
    <xdr:clientData/>
  </xdr:twoCellAnchor>
  <xdr:twoCellAnchor editAs="oneCell">
    <xdr:from>
      <xdr:col>14</xdr:col>
      <xdr:colOff>166687</xdr:colOff>
      <xdr:row>30</xdr:row>
      <xdr:rowOff>142875</xdr:rowOff>
    </xdr:from>
    <xdr:to>
      <xdr:col>16</xdr:col>
      <xdr:colOff>1098473</xdr:colOff>
      <xdr:row>33</xdr:row>
      <xdr:rowOff>1183688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65187" y="18883313"/>
          <a:ext cx="3360661" cy="2612438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119063</xdr:colOff>
      <xdr:row>41</xdr:row>
      <xdr:rowOff>142875</xdr:rowOff>
    </xdr:from>
    <xdr:to>
      <xdr:col>16</xdr:col>
      <xdr:colOff>903436</xdr:colOff>
      <xdr:row>44</xdr:row>
      <xdr:rowOff>981186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17563" y="27217688"/>
          <a:ext cx="3213248" cy="2409936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46</xdr:row>
      <xdr:rowOff>33337</xdr:rowOff>
    </xdr:from>
    <xdr:to>
      <xdr:col>16</xdr:col>
      <xdr:colOff>5640792</xdr:colOff>
      <xdr:row>50</xdr:row>
      <xdr:rowOff>342900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27100" y="30818137"/>
          <a:ext cx="7964892" cy="2443163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53</xdr:row>
      <xdr:rowOff>95250</xdr:rowOff>
    </xdr:from>
    <xdr:to>
      <xdr:col>16</xdr:col>
      <xdr:colOff>5719198</xdr:colOff>
      <xdr:row>57</xdr:row>
      <xdr:rowOff>361950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84250" y="34804350"/>
          <a:ext cx="7986148" cy="2400300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60</xdr:row>
      <xdr:rowOff>0</xdr:rowOff>
    </xdr:from>
    <xdr:to>
      <xdr:col>16</xdr:col>
      <xdr:colOff>5755782</xdr:colOff>
      <xdr:row>64</xdr:row>
      <xdr:rowOff>285750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5199" y="38442900"/>
          <a:ext cx="8041783" cy="2419350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66</xdr:row>
      <xdr:rowOff>152400</xdr:rowOff>
    </xdr:from>
    <xdr:to>
      <xdr:col>16</xdr:col>
      <xdr:colOff>5600903</xdr:colOff>
      <xdr:row>79</xdr:row>
      <xdr:rowOff>1552574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27100" y="41795700"/>
          <a:ext cx="7925003" cy="8334374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80</xdr:row>
      <xdr:rowOff>171450</xdr:rowOff>
    </xdr:from>
    <xdr:to>
      <xdr:col>16</xdr:col>
      <xdr:colOff>5555212</xdr:colOff>
      <xdr:row>93</xdr:row>
      <xdr:rowOff>564373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27100" y="50520600"/>
          <a:ext cx="7879312" cy="7327123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94</xdr:row>
      <xdr:rowOff>400050</xdr:rowOff>
    </xdr:from>
    <xdr:to>
      <xdr:col>16</xdr:col>
      <xdr:colOff>5629313</xdr:colOff>
      <xdr:row>103</xdr:row>
      <xdr:rowOff>158722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5200" y="58407300"/>
          <a:ext cx="7915313" cy="4559272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209550</xdr:colOff>
      <xdr:row>105</xdr:row>
      <xdr:rowOff>0</xdr:rowOff>
    </xdr:from>
    <xdr:to>
      <xdr:col>16</xdr:col>
      <xdr:colOff>5553149</xdr:colOff>
      <xdr:row>112</xdr:row>
      <xdr:rowOff>427170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22350" y="63874650"/>
          <a:ext cx="7781999" cy="4160970"/>
        </a:xfrm>
        <a:prstGeom prst="rect">
          <a:avLst/>
        </a:prstGeom>
      </xdr:spPr>
    </xdr:pic>
    <xdr:clientData/>
  </xdr:twoCellAnchor>
  <xdr:twoCellAnchor editAs="oneCell">
    <xdr:from>
      <xdr:col>14</xdr:col>
      <xdr:colOff>133350</xdr:colOff>
      <xdr:row>115</xdr:row>
      <xdr:rowOff>38100</xdr:rowOff>
    </xdr:from>
    <xdr:to>
      <xdr:col>16</xdr:col>
      <xdr:colOff>5657850</xdr:colOff>
      <xdr:row>123</xdr:row>
      <xdr:rowOff>74940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46150" y="69246750"/>
          <a:ext cx="7962900" cy="430404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125</xdr:row>
      <xdr:rowOff>38100</xdr:rowOff>
    </xdr:from>
    <xdr:to>
      <xdr:col>16</xdr:col>
      <xdr:colOff>5619750</xdr:colOff>
      <xdr:row>132</xdr:row>
      <xdr:rowOff>436983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84250" y="74580750"/>
          <a:ext cx="7886700" cy="4132683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34</xdr:row>
      <xdr:rowOff>95251</xdr:rowOff>
    </xdr:from>
    <xdr:to>
      <xdr:col>16</xdr:col>
      <xdr:colOff>4857750</xdr:colOff>
      <xdr:row>40</xdr:row>
      <xdr:rowOff>2404299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08875" y="23026689"/>
          <a:ext cx="7143750" cy="5452298"/>
        </a:xfrm>
        <a:prstGeom prst="rect">
          <a:avLst/>
        </a:prstGeom>
      </xdr:spPr>
    </xdr:pic>
    <xdr:clientData/>
  </xdr:twoCellAnchor>
  <xdr:twoCellAnchor editAs="oneCell">
    <xdr:from>
      <xdr:col>14</xdr:col>
      <xdr:colOff>214311</xdr:colOff>
      <xdr:row>134</xdr:row>
      <xdr:rowOff>166686</xdr:rowOff>
    </xdr:from>
    <xdr:to>
      <xdr:col>16</xdr:col>
      <xdr:colOff>4548185</xdr:colOff>
      <xdr:row>147</xdr:row>
      <xdr:rowOff>934344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4561" y="86844186"/>
          <a:ext cx="6762749" cy="7578033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119062</xdr:colOff>
      <xdr:row>13</xdr:row>
      <xdr:rowOff>142875</xdr:rowOff>
    </xdr:from>
    <xdr:to>
      <xdr:col>16</xdr:col>
      <xdr:colOff>5728928</xdr:colOff>
      <xdr:row>19</xdr:row>
      <xdr:rowOff>523874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9312" y="9929813"/>
          <a:ext cx="8038741" cy="3524249"/>
        </a:xfrm>
        <a:prstGeom prst="rect">
          <a:avLst/>
        </a:prstGeom>
      </xdr:spPr>
    </xdr:pic>
    <xdr:clientData/>
  </xdr:twoCellAnchor>
  <xdr:twoCellAnchor editAs="oneCell">
    <xdr:from>
      <xdr:col>14</xdr:col>
      <xdr:colOff>119061</xdr:colOff>
      <xdr:row>6</xdr:row>
      <xdr:rowOff>95250</xdr:rowOff>
    </xdr:from>
    <xdr:to>
      <xdr:col>16</xdr:col>
      <xdr:colOff>5725191</xdr:colOff>
      <xdr:row>12</xdr:row>
      <xdr:rowOff>238124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85061" y="5119688"/>
          <a:ext cx="8035005" cy="32861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1219200</xdr:colOff>
          <xdr:row>0</xdr:row>
          <xdr:rowOff>106680</xdr:rowOff>
        </xdr:from>
        <xdr:to>
          <xdr:col>16</xdr:col>
          <xdr:colOff>1981200</xdr:colOff>
          <xdr:row>0</xdr:row>
          <xdr:rowOff>487680</xdr:rowOff>
        </xdr:to>
        <xdr:sp macro="" textlink="">
          <xdr:nvSpPr>
            <xdr:cNvPr id="720897" name="TextBox1" hidden="1">
              <a:extLst>
                <a:ext uri="{63B3BB69-23CF-44E3-9099-C40C66FF867C}">
                  <a14:compatExt spid="_x0000_s720897"/>
                </a:ext>
                <a:ext uri="{FF2B5EF4-FFF2-40B4-BE49-F238E27FC236}">
                  <a16:creationId xmlns:a16="http://schemas.microsoft.com/office/drawing/2014/main" id="{00000000-0008-0000-2100-0000010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3619500</xdr:colOff>
          <xdr:row>0</xdr:row>
          <xdr:rowOff>106680</xdr:rowOff>
        </xdr:from>
        <xdr:to>
          <xdr:col>16</xdr:col>
          <xdr:colOff>4381500</xdr:colOff>
          <xdr:row>0</xdr:row>
          <xdr:rowOff>487680</xdr:rowOff>
        </xdr:to>
        <xdr:sp macro="" textlink="">
          <xdr:nvSpPr>
            <xdr:cNvPr id="720898" name="TextBox2" hidden="1">
              <a:extLst>
                <a:ext uri="{63B3BB69-23CF-44E3-9099-C40C66FF867C}">
                  <a14:compatExt spid="_x0000_s720898"/>
                </a:ext>
                <a:ext uri="{FF2B5EF4-FFF2-40B4-BE49-F238E27FC236}">
                  <a16:creationId xmlns:a16="http://schemas.microsoft.com/office/drawing/2014/main" id="{00000000-0008-0000-2100-0000020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1021080</xdr:colOff>
          <xdr:row>0</xdr:row>
          <xdr:rowOff>99060</xdr:rowOff>
        </xdr:from>
        <xdr:to>
          <xdr:col>16</xdr:col>
          <xdr:colOff>1127760</xdr:colOff>
          <xdr:row>0</xdr:row>
          <xdr:rowOff>480060</xdr:rowOff>
        </xdr:to>
        <xdr:sp macro="" textlink="">
          <xdr:nvSpPr>
            <xdr:cNvPr id="720899" name="Label1" hidden="1">
              <a:extLst>
                <a:ext uri="{63B3BB69-23CF-44E3-9099-C40C66FF867C}">
                  <a14:compatExt spid="_x0000_s720899"/>
                </a:ext>
                <a:ext uri="{FF2B5EF4-FFF2-40B4-BE49-F238E27FC236}">
                  <a16:creationId xmlns:a16="http://schemas.microsoft.com/office/drawing/2014/main" id="{00000000-0008-0000-2100-0000030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2065020</xdr:colOff>
          <xdr:row>0</xdr:row>
          <xdr:rowOff>121920</xdr:rowOff>
        </xdr:from>
        <xdr:to>
          <xdr:col>16</xdr:col>
          <xdr:colOff>3550920</xdr:colOff>
          <xdr:row>0</xdr:row>
          <xdr:rowOff>502920</xdr:rowOff>
        </xdr:to>
        <xdr:sp macro="" textlink="">
          <xdr:nvSpPr>
            <xdr:cNvPr id="720900" name="Label2" hidden="1">
              <a:extLst>
                <a:ext uri="{63B3BB69-23CF-44E3-9099-C40C66FF867C}">
                  <a14:compatExt spid="_x0000_s720900"/>
                </a:ext>
                <a:ext uri="{FF2B5EF4-FFF2-40B4-BE49-F238E27FC236}">
                  <a16:creationId xmlns:a16="http://schemas.microsoft.com/office/drawing/2014/main" id="{00000000-0008-0000-2100-0000040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3429000</xdr:colOff>
      <xdr:row>1</xdr:row>
      <xdr:rowOff>119063</xdr:rowOff>
    </xdr:from>
    <xdr:to>
      <xdr:col>16</xdr:col>
      <xdr:colOff>5667375</xdr:colOff>
      <xdr:row>2</xdr:row>
      <xdr:rowOff>595313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2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0" y="714376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2697480</xdr:colOff>
          <xdr:row>0</xdr:row>
          <xdr:rowOff>106680</xdr:rowOff>
        </xdr:from>
        <xdr:to>
          <xdr:col>11</xdr:col>
          <xdr:colOff>746760</xdr:colOff>
          <xdr:row>0</xdr:row>
          <xdr:rowOff>487680</xdr:rowOff>
        </xdr:to>
        <xdr:sp macro="" textlink="">
          <xdr:nvSpPr>
            <xdr:cNvPr id="722945" name="TextBox1" hidden="1">
              <a:extLst>
                <a:ext uri="{63B3BB69-23CF-44E3-9099-C40C66FF867C}">
                  <a14:compatExt spid="_x0000_s722945"/>
                </a:ext>
                <a:ext uri="{FF2B5EF4-FFF2-40B4-BE49-F238E27FC236}">
                  <a16:creationId xmlns:a16="http://schemas.microsoft.com/office/drawing/2014/main" id="{00000000-0008-0000-2200-000001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2689860</xdr:colOff>
          <xdr:row>0</xdr:row>
          <xdr:rowOff>137160</xdr:rowOff>
        </xdr:from>
        <xdr:to>
          <xdr:col>12</xdr:col>
          <xdr:colOff>731520</xdr:colOff>
          <xdr:row>0</xdr:row>
          <xdr:rowOff>518160</xdr:rowOff>
        </xdr:to>
        <xdr:sp macro="" textlink="">
          <xdr:nvSpPr>
            <xdr:cNvPr id="722946" name="TextBox2" hidden="1">
              <a:extLst>
                <a:ext uri="{63B3BB69-23CF-44E3-9099-C40C66FF867C}">
                  <a14:compatExt spid="_x0000_s722946"/>
                </a:ext>
                <a:ext uri="{FF2B5EF4-FFF2-40B4-BE49-F238E27FC236}">
                  <a16:creationId xmlns:a16="http://schemas.microsoft.com/office/drawing/2014/main" id="{00000000-0008-0000-2200-000002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1066800</xdr:colOff>
          <xdr:row>0</xdr:row>
          <xdr:rowOff>152400</xdr:rowOff>
        </xdr:from>
        <xdr:to>
          <xdr:col>10</xdr:col>
          <xdr:colOff>2552700</xdr:colOff>
          <xdr:row>0</xdr:row>
          <xdr:rowOff>533400</xdr:rowOff>
        </xdr:to>
        <xdr:sp macro="" textlink="">
          <xdr:nvSpPr>
            <xdr:cNvPr id="722947" name="Label1" hidden="1">
              <a:extLst>
                <a:ext uri="{63B3BB69-23CF-44E3-9099-C40C66FF867C}">
                  <a14:compatExt spid="_x0000_s722947"/>
                </a:ext>
                <a:ext uri="{FF2B5EF4-FFF2-40B4-BE49-F238E27FC236}">
                  <a16:creationId xmlns:a16="http://schemas.microsoft.com/office/drawing/2014/main" id="{00000000-0008-0000-2200-000003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1127760</xdr:colOff>
          <xdr:row>0</xdr:row>
          <xdr:rowOff>121920</xdr:rowOff>
        </xdr:from>
        <xdr:to>
          <xdr:col>11</xdr:col>
          <xdr:colOff>2613660</xdr:colOff>
          <xdr:row>0</xdr:row>
          <xdr:rowOff>502920</xdr:rowOff>
        </xdr:to>
        <xdr:sp macro="" textlink="">
          <xdr:nvSpPr>
            <xdr:cNvPr id="722948" name="Label2" hidden="1">
              <a:extLst>
                <a:ext uri="{63B3BB69-23CF-44E3-9099-C40C66FF867C}">
                  <a14:compatExt spid="_x0000_s722948"/>
                </a:ext>
                <a:ext uri="{FF2B5EF4-FFF2-40B4-BE49-F238E27FC236}">
                  <a16:creationId xmlns:a16="http://schemas.microsoft.com/office/drawing/2014/main" id="{00000000-0008-0000-2200-0000040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428625</xdr:colOff>
      <xdr:row>1</xdr:row>
      <xdr:rowOff>142875</xdr:rowOff>
    </xdr:from>
    <xdr:to>
      <xdr:col>12</xdr:col>
      <xdr:colOff>2667000</xdr:colOff>
      <xdr:row>2</xdr:row>
      <xdr:rowOff>619125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79063" y="738188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4</xdr:row>
      <xdr:rowOff>619125</xdr:rowOff>
    </xdr:from>
    <xdr:to>
      <xdr:col>1</xdr:col>
      <xdr:colOff>4946252</xdr:colOff>
      <xdr:row>5</xdr:row>
      <xdr:rowOff>1066990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3" y="7620000"/>
          <a:ext cx="4851002" cy="2995803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10</xdr:row>
      <xdr:rowOff>261936</xdr:rowOff>
    </xdr:from>
    <xdr:to>
      <xdr:col>1</xdr:col>
      <xdr:colOff>4929187</xdr:colOff>
      <xdr:row>11</xdr:row>
      <xdr:rowOff>1066918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8" y="16668749"/>
          <a:ext cx="4595812" cy="335291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2697480</xdr:colOff>
          <xdr:row>0</xdr:row>
          <xdr:rowOff>106680</xdr:rowOff>
        </xdr:from>
        <xdr:to>
          <xdr:col>11</xdr:col>
          <xdr:colOff>746760</xdr:colOff>
          <xdr:row>0</xdr:row>
          <xdr:rowOff>487680</xdr:rowOff>
        </xdr:to>
        <xdr:sp macro="" textlink="">
          <xdr:nvSpPr>
            <xdr:cNvPr id="736257" name="TextBox1" hidden="1">
              <a:extLst>
                <a:ext uri="{63B3BB69-23CF-44E3-9099-C40C66FF867C}">
                  <a14:compatExt spid="_x0000_s736257"/>
                </a:ext>
                <a:ext uri="{FF2B5EF4-FFF2-40B4-BE49-F238E27FC236}">
                  <a16:creationId xmlns:a16="http://schemas.microsoft.com/office/drawing/2014/main" id="{00000000-0008-0000-2300-0000013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2689860</xdr:colOff>
          <xdr:row>0</xdr:row>
          <xdr:rowOff>137160</xdr:rowOff>
        </xdr:from>
        <xdr:to>
          <xdr:col>12</xdr:col>
          <xdr:colOff>731520</xdr:colOff>
          <xdr:row>0</xdr:row>
          <xdr:rowOff>518160</xdr:rowOff>
        </xdr:to>
        <xdr:sp macro="" textlink="">
          <xdr:nvSpPr>
            <xdr:cNvPr id="736258" name="TextBox2" hidden="1">
              <a:extLst>
                <a:ext uri="{63B3BB69-23CF-44E3-9099-C40C66FF867C}">
                  <a14:compatExt spid="_x0000_s736258"/>
                </a:ext>
                <a:ext uri="{FF2B5EF4-FFF2-40B4-BE49-F238E27FC236}">
                  <a16:creationId xmlns:a16="http://schemas.microsoft.com/office/drawing/2014/main" id="{00000000-0008-0000-2300-0000023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1066800</xdr:colOff>
          <xdr:row>0</xdr:row>
          <xdr:rowOff>152400</xdr:rowOff>
        </xdr:from>
        <xdr:to>
          <xdr:col>10</xdr:col>
          <xdr:colOff>2552700</xdr:colOff>
          <xdr:row>0</xdr:row>
          <xdr:rowOff>533400</xdr:rowOff>
        </xdr:to>
        <xdr:sp macro="" textlink="">
          <xdr:nvSpPr>
            <xdr:cNvPr id="736259" name="Label1" hidden="1">
              <a:extLst>
                <a:ext uri="{63B3BB69-23CF-44E3-9099-C40C66FF867C}">
                  <a14:compatExt spid="_x0000_s736259"/>
                </a:ext>
                <a:ext uri="{FF2B5EF4-FFF2-40B4-BE49-F238E27FC236}">
                  <a16:creationId xmlns:a16="http://schemas.microsoft.com/office/drawing/2014/main" id="{00000000-0008-0000-2300-0000033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1127760</xdr:colOff>
          <xdr:row>0</xdr:row>
          <xdr:rowOff>121920</xdr:rowOff>
        </xdr:from>
        <xdr:to>
          <xdr:col>11</xdr:col>
          <xdr:colOff>2613660</xdr:colOff>
          <xdr:row>0</xdr:row>
          <xdr:rowOff>502920</xdr:rowOff>
        </xdr:to>
        <xdr:sp macro="" textlink="">
          <xdr:nvSpPr>
            <xdr:cNvPr id="736260" name="Label2" hidden="1">
              <a:extLst>
                <a:ext uri="{63B3BB69-23CF-44E3-9099-C40C66FF867C}">
                  <a14:compatExt spid="_x0000_s736260"/>
                </a:ext>
                <a:ext uri="{FF2B5EF4-FFF2-40B4-BE49-F238E27FC236}">
                  <a16:creationId xmlns:a16="http://schemas.microsoft.com/office/drawing/2014/main" id="{00000000-0008-0000-2300-0000043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357187</xdr:colOff>
      <xdr:row>1</xdr:row>
      <xdr:rowOff>47625</xdr:rowOff>
    </xdr:from>
    <xdr:to>
      <xdr:col>12</xdr:col>
      <xdr:colOff>2595562</xdr:colOff>
      <xdr:row>2</xdr:row>
      <xdr:rowOff>523875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6312" y="642938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8572500</xdr:colOff>
          <xdr:row>0</xdr:row>
          <xdr:rowOff>106680</xdr:rowOff>
        </xdr:from>
        <xdr:to>
          <xdr:col>1</xdr:col>
          <xdr:colOff>9334500</xdr:colOff>
          <xdr:row>0</xdr:row>
          <xdr:rowOff>487680</xdr:rowOff>
        </xdr:to>
        <xdr:sp macro="" textlink="">
          <xdr:nvSpPr>
            <xdr:cNvPr id="727041" name="TextBox1" hidden="1">
              <a:extLst>
                <a:ext uri="{63B3BB69-23CF-44E3-9099-C40C66FF867C}">
                  <a14:compatExt spid="_x0000_s727041"/>
                </a:ext>
                <a:ext uri="{FF2B5EF4-FFF2-40B4-BE49-F238E27FC236}">
                  <a16:creationId xmlns:a16="http://schemas.microsoft.com/office/drawing/2014/main" id="{00000000-0008-0000-2400-000001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10972800</xdr:colOff>
          <xdr:row>0</xdr:row>
          <xdr:rowOff>152400</xdr:rowOff>
        </xdr:from>
        <xdr:to>
          <xdr:col>3</xdr:col>
          <xdr:colOff>144780</xdr:colOff>
          <xdr:row>0</xdr:row>
          <xdr:rowOff>533400</xdr:rowOff>
        </xdr:to>
        <xdr:sp macro="" textlink="">
          <xdr:nvSpPr>
            <xdr:cNvPr id="727042" name="TextBox2" hidden="1">
              <a:extLst>
                <a:ext uri="{63B3BB69-23CF-44E3-9099-C40C66FF867C}">
                  <a14:compatExt spid="_x0000_s727042"/>
                </a:ext>
                <a:ext uri="{FF2B5EF4-FFF2-40B4-BE49-F238E27FC236}">
                  <a16:creationId xmlns:a16="http://schemas.microsoft.com/office/drawing/2014/main" id="{00000000-0008-0000-2400-000002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6995160</xdr:colOff>
          <xdr:row>0</xdr:row>
          <xdr:rowOff>152400</xdr:rowOff>
        </xdr:from>
        <xdr:to>
          <xdr:col>1</xdr:col>
          <xdr:colOff>8481060</xdr:colOff>
          <xdr:row>0</xdr:row>
          <xdr:rowOff>533400</xdr:rowOff>
        </xdr:to>
        <xdr:sp macro="" textlink="">
          <xdr:nvSpPr>
            <xdr:cNvPr id="727043" name="Label1" hidden="1">
              <a:extLst>
                <a:ext uri="{63B3BB69-23CF-44E3-9099-C40C66FF867C}">
                  <a14:compatExt spid="_x0000_s727043"/>
                </a:ext>
                <a:ext uri="{FF2B5EF4-FFF2-40B4-BE49-F238E27FC236}">
                  <a16:creationId xmlns:a16="http://schemas.microsoft.com/office/drawing/2014/main" id="{00000000-0008-0000-2400-000003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9357360</xdr:colOff>
          <xdr:row>0</xdr:row>
          <xdr:rowOff>152400</xdr:rowOff>
        </xdr:from>
        <xdr:to>
          <xdr:col>1</xdr:col>
          <xdr:colOff>10843260</xdr:colOff>
          <xdr:row>0</xdr:row>
          <xdr:rowOff>533400</xdr:rowOff>
        </xdr:to>
        <xdr:sp macro="" textlink="">
          <xdr:nvSpPr>
            <xdr:cNvPr id="727044" name="Label2" hidden="1">
              <a:extLst>
                <a:ext uri="{63B3BB69-23CF-44E3-9099-C40C66FF867C}">
                  <a14:compatExt spid="_x0000_s727044"/>
                </a:ext>
                <a:ext uri="{FF2B5EF4-FFF2-40B4-BE49-F238E27FC236}">
                  <a16:creationId xmlns:a16="http://schemas.microsoft.com/office/drawing/2014/main" id="{00000000-0008-0000-2400-0000041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357188</xdr:colOff>
      <xdr:row>1</xdr:row>
      <xdr:rowOff>47625</xdr:rowOff>
    </xdr:from>
    <xdr:to>
      <xdr:col>6</xdr:col>
      <xdr:colOff>2595563</xdr:colOff>
      <xdr:row>2</xdr:row>
      <xdr:rowOff>523875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02313" y="642938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6736080</xdr:colOff>
          <xdr:row>0</xdr:row>
          <xdr:rowOff>68580</xdr:rowOff>
        </xdr:from>
        <xdr:to>
          <xdr:col>1</xdr:col>
          <xdr:colOff>7498080</xdr:colOff>
          <xdr:row>0</xdr:row>
          <xdr:rowOff>449580</xdr:rowOff>
        </xdr:to>
        <xdr:sp macro="" textlink="">
          <xdr:nvSpPr>
            <xdr:cNvPr id="728065" name="TextBox1" hidden="1">
              <a:extLst>
                <a:ext uri="{63B3BB69-23CF-44E3-9099-C40C66FF867C}">
                  <a14:compatExt spid="_x0000_s728065"/>
                </a:ext>
                <a:ext uri="{FF2B5EF4-FFF2-40B4-BE49-F238E27FC236}">
                  <a16:creationId xmlns:a16="http://schemas.microsoft.com/office/drawing/2014/main" id="{00000000-0008-0000-2500-000001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9113520</xdr:colOff>
          <xdr:row>0</xdr:row>
          <xdr:rowOff>68580</xdr:rowOff>
        </xdr:from>
        <xdr:to>
          <xdr:col>1</xdr:col>
          <xdr:colOff>9875520</xdr:colOff>
          <xdr:row>0</xdr:row>
          <xdr:rowOff>449580</xdr:rowOff>
        </xdr:to>
        <xdr:sp macro="" textlink="">
          <xdr:nvSpPr>
            <xdr:cNvPr id="728066" name="TextBox2" hidden="1">
              <a:extLst>
                <a:ext uri="{63B3BB69-23CF-44E3-9099-C40C66FF867C}">
                  <a14:compatExt spid="_x0000_s728066"/>
                </a:ext>
                <a:ext uri="{FF2B5EF4-FFF2-40B4-BE49-F238E27FC236}">
                  <a16:creationId xmlns:a16="http://schemas.microsoft.com/office/drawing/2014/main" id="{00000000-0008-0000-2500-000002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5036820</xdr:colOff>
          <xdr:row>0</xdr:row>
          <xdr:rowOff>76200</xdr:rowOff>
        </xdr:from>
        <xdr:to>
          <xdr:col>1</xdr:col>
          <xdr:colOff>6522720</xdr:colOff>
          <xdr:row>0</xdr:row>
          <xdr:rowOff>457200</xdr:rowOff>
        </xdr:to>
        <xdr:sp macro="" textlink="">
          <xdr:nvSpPr>
            <xdr:cNvPr id="728067" name="Label1" hidden="1">
              <a:extLst>
                <a:ext uri="{63B3BB69-23CF-44E3-9099-C40C66FF867C}">
                  <a14:compatExt spid="_x0000_s728067"/>
                </a:ext>
                <a:ext uri="{FF2B5EF4-FFF2-40B4-BE49-F238E27FC236}">
                  <a16:creationId xmlns:a16="http://schemas.microsoft.com/office/drawing/2014/main" id="{00000000-0008-0000-2500-000003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7543800</xdr:colOff>
          <xdr:row>0</xdr:row>
          <xdr:rowOff>106680</xdr:rowOff>
        </xdr:from>
        <xdr:to>
          <xdr:col>1</xdr:col>
          <xdr:colOff>9029700</xdr:colOff>
          <xdr:row>0</xdr:row>
          <xdr:rowOff>487680</xdr:rowOff>
        </xdr:to>
        <xdr:sp macro="" textlink="">
          <xdr:nvSpPr>
            <xdr:cNvPr id="728068" name="Label2" hidden="1">
              <a:extLst>
                <a:ext uri="{63B3BB69-23CF-44E3-9099-C40C66FF867C}">
                  <a14:compatExt spid="_x0000_s728068"/>
                </a:ext>
                <a:ext uri="{FF2B5EF4-FFF2-40B4-BE49-F238E27FC236}">
                  <a16:creationId xmlns:a16="http://schemas.microsoft.com/office/drawing/2014/main" id="{00000000-0008-0000-2500-0000041C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381000</xdr:colOff>
      <xdr:row>1</xdr:row>
      <xdr:rowOff>142875</xdr:rowOff>
    </xdr:from>
    <xdr:to>
      <xdr:col>6</xdr:col>
      <xdr:colOff>2619375</xdr:colOff>
      <xdr:row>2</xdr:row>
      <xdr:rowOff>619125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16875" y="738188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147637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119061</xdr:colOff>
      <xdr:row>37</xdr:row>
      <xdr:rowOff>119060</xdr:rowOff>
    </xdr:from>
    <xdr:to>
      <xdr:col>14</xdr:col>
      <xdr:colOff>2190748</xdr:colOff>
      <xdr:row>40</xdr:row>
      <xdr:rowOff>1588146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2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84249" y="23479123"/>
          <a:ext cx="6524625" cy="3040711"/>
        </a:xfrm>
        <a:prstGeom prst="rect">
          <a:avLst/>
        </a:prstGeom>
      </xdr:spPr>
    </xdr:pic>
    <xdr:clientData/>
  </xdr:twoCellAnchor>
  <xdr:twoCellAnchor editAs="oneCell">
    <xdr:from>
      <xdr:col>13</xdr:col>
      <xdr:colOff>119062</xdr:colOff>
      <xdr:row>53</xdr:row>
      <xdr:rowOff>119059</xdr:rowOff>
    </xdr:from>
    <xdr:to>
      <xdr:col>14</xdr:col>
      <xdr:colOff>1832216</xdr:colOff>
      <xdr:row>56</xdr:row>
      <xdr:rowOff>1423986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2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84250" y="34051872"/>
          <a:ext cx="6166092" cy="2876552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57</xdr:row>
      <xdr:rowOff>500061</xdr:rowOff>
    </xdr:from>
    <xdr:to>
      <xdr:col>15</xdr:col>
      <xdr:colOff>7347138</xdr:colOff>
      <xdr:row>63</xdr:row>
      <xdr:rowOff>133348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2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60438" y="37576124"/>
          <a:ext cx="15062388" cy="2776537"/>
        </a:xfrm>
        <a:prstGeom prst="rect">
          <a:avLst/>
        </a:prstGeom>
      </xdr:spPr>
    </xdr:pic>
    <xdr:clientData/>
  </xdr:twoCellAnchor>
  <xdr:twoCellAnchor editAs="oneCell">
    <xdr:from>
      <xdr:col>13</xdr:col>
      <xdr:colOff>149999</xdr:colOff>
      <xdr:row>64</xdr:row>
      <xdr:rowOff>483374</xdr:rowOff>
    </xdr:from>
    <xdr:to>
      <xdr:col>15</xdr:col>
      <xdr:colOff>7395043</xdr:colOff>
      <xdr:row>70</xdr:row>
      <xdr:rowOff>71437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2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15187" y="42321937"/>
          <a:ext cx="15055544" cy="2731313"/>
        </a:xfrm>
        <a:prstGeom prst="rect">
          <a:avLst/>
        </a:prstGeom>
      </xdr:spPr>
    </xdr:pic>
    <xdr:clientData/>
  </xdr:twoCellAnchor>
  <xdr:twoCellAnchor editAs="oneCell">
    <xdr:from>
      <xdr:col>13</xdr:col>
      <xdr:colOff>85689</xdr:colOff>
      <xdr:row>71</xdr:row>
      <xdr:rowOff>442872</xdr:rowOff>
    </xdr:from>
    <xdr:to>
      <xdr:col>15</xdr:col>
      <xdr:colOff>7356493</xdr:colOff>
      <xdr:row>77</xdr:row>
      <xdr:rowOff>85722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2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50877" y="46948685"/>
          <a:ext cx="15081304" cy="27861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119062</xdr:colOff>
      <xdr:row>27</xdr:row>
      <xdr:rowOff>23802</xdr:rowOff>
    </xdr:from>
    <xdr:to>
      <xdr:col>15</xdr:col>
      <xdr:colOff>7343802</xdr:colOff>
      <xdr:row>36</xdr:row>
      <xdr:rowOff>857242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2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026812" y="19311927"/>
          <a:ext cx="15035240" cy="5548315"/>
        </a:xfrm>
        <a:prstGeom prst="rect">
          <a:avLst/>
        </a:prstGeom>
      </xdr:spPr>
    </xdr:pic>
    <xdr:clientData/>
  </xdr:twoCellAnchor>
  <xdr:twoCellAnchor editAs="oneCell">
    <xdr:from>
      <xdr:col>13</xdr:col>
      <xdr:colOff>119061</xdr:colOff>
      <xdr:row>128</xdr:row>
      <xdr:rowOff>166687</xdr:rowOff>
    </xdr:from>
    <xdr:to>
      <xdr:col>15</xdr:col>
      <xdr:colOff>6346041</xdr:colOff>
      <xdr:row>146</xdr:row>
      <xdr:rowOff>519111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2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384249" y="79843312"/>
          <a:ext cx="14037480" cy="9782174"/>
        </a:xfrm>
        <a:prstGeom prst="rect">
          <a:avLst/>
        </a:prstGeom>
      </xdr:spPr>
    </xdr:pic>
    <xdr:clientData/>
  </xdr:twoCellAnchor>
  <xdr:twoCellAnchor editAs="oneCell">
    <xdr:from>
      <xdr:col>13</xdr:col>
      <xdr:colOff>166687</xdr:colOff>
      <xdr:row>147</xdr:row>
      <xdr:rowOff>166686</xdr:rowOff>
    </xdr:from>
    <xdr:to>
      <xdr:col>15</xdr:col>
      <xdr:colOff>6299424</xdr:colOff>
      <xdr:row>165</xdr:row>
      <xdr:rowOff>457198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2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431875" y="90654186"/>
          <a:ext cx="13943237" cy="9720262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142875</xdr:colOff>
      <xdr:row>7</xdr:row>
      <xdr:rowOff>23812</xdr:rowOff>
    </xdr:from>
    <xdr:to>
      <xdr:col>15</xdr:col>
      <xdr:colOff>7386452</xdr:colOff>
      <xdr:row>24</xdr:row>
      <xdr:rowOff>380999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0625" y="5048250"/>
          <a:ext cx="15054077" cy="9263062"/>
        </a:xfrm>
        <a:prstGeom prst="rect">
          <a:avLst/>
        </a:prstGeom>
      </xdr:spPr>
    </xdr:pic>
    <xdr:clientData/>
  </xdr:twoCellAnchor>
  <xdr:twoCellAnchor editAs="oneCell">
    <xdr:from>
      <xdr:col>13</xdr:col>
      <xdr:colOff>71437</xdr:colOff>
      <xdr:row>42</xdr:row>
      <xdr:rowOff>23813</xdr:rowOff>
    </xdr:from>
    <xdr:to>
      <xdr:col>15</xdr:col>
      <xdr:colOff>7416951</xdr:colOff>
      <xdr:row>52</xdr:row>
      <xdr:rowOff>1976437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79187" y="31765876"/>
          <a:ext cx="15156014" cy="7191374"/>
        </a:xfrm>
        <a:prstGeom prst="rect">
          <a:avLst/>
        </a:prstGeom>
      </xdr:spPr>
    </xdr:pic>
    <xdr:clientData/>
  </xdr:twoCellAnchor>
  <xdr:twoCellAnchor editAs="oneCell">
    <xdr:from>
      <xdr:col>13</xdr:col>
      <xdr:colOff>95247</xdr:colOff>
      <xdr:row>78</xdr:row>
      <xdr:rowOff>119060</xdr:rowOff>
    </xdr:from>
    <xdr:to>
      <xdr:col>15</xdr:col>
      <xdr:colOff>4486050</xdr:colOff>
      <xdr:row>102</xdr:row>
      <xdr:rowOff>2143124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2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2997" y="61245748"/>
          <a:ext cx="12201303" cy="14597064"/>
        </a:xfrm>
        <a:prstGeom prst="rect">
          <a:avLst/>
        </a:prstGeom>
      </xdr:spPr>
    </xdr:pic>
    <xdr:clientData/>
  </xdr:twoCellAnchor>
  <xdr:twoCellAnchor editAs="oneCell">
    <xdr:from>
      <xdr:col>13</xdr:col>
      <xdr:colOff>142873</xdr:colOff>
      <xdr:row>103</xdr:row>
      <xdr:rowOff>95248</xdr:rowOff>
    </xdr:from>
    <xdr:to>
      <xdr:col>15</xdr:col>
      <xdr:colOff>4543279</xdr:colOff>
      <xdr:row>127</xdr:row>
      <xdr:rowOff>2119312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2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0623" y="76080936"/>
          <a:ext cx="12210906" cy="14597064"/>
        </a:xfrm>
        <a:prstGeom prst="rect">
          <a:avLst/>
        </a:prstGeom>
      </xdr:spPr>
    </xdr:pic>
    <xdr:clientData/>
  </xdr:twoCellAnchor>
  <xdr:twoCellAnchor editAs="oneCell">
    <xdr:from>
      <xdr:col>13</xdr:col>
      <xdr:colOff>119061</xdr:colOff>
      <xdr:row>166</xdr:row>
      <xdr:rowOff>142875</xdr:rowOff>
    </xdr:from>
    <xdr:to>
      <xdr:col>15</xdr:col>
      <xdr:colOff>3213988</xdr:colOff>
      <xdr:row>179</xdr:row>
      <xdr:rowOff>238124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46311" y="114966750"/>
          <a:ext cx="10905427" cy="94535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1219200</xdr:colOff>
          <xdr:row>0</xdr:row>
          <xdr:rowOff>106680</xdr:rowOff>
        </xdr:from>
        <xdr:to>
          <xdr:col>15</xdr:col>
          <xdr:colOff>1981200</xdr:colOff>
          <xdr:row>0</xdr:row>
          <xdr:rowOff>487680</xdr:rowOff>
        </xdr:to>
        <xdr:sp macro="" textlink="">
          <xdr:nvSpPr>
            <xdr:cNvPr id="729089" name="TextBox1" hidden="1">
              <a:extLst>
                <a:ext uri="{63B3BB69-23CF-44E3-9099-C40C66FF867C}">
                  <a14:compatExt spid="_x0000_s729089"/>
                </a:ext>
                <a:ext uri="{FF2B5EF4-FFF2-40B4-BE49-F238E27FC236}">
                  <a16:creationId xmlns:a16="http://schemas.microsoft.com/office/drawing/2014/main" id="{00000000-0008-0000-2600-000001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3619500</xdr:colOff>
          <xdr:row>0</xdr:row>
          <xdr:rowOff>106680</xdr:rowOff>
        </xdr:from>
        <xdr:to>
          <xdr:col>15</xdr:col>
          <xdr:colOff>4381500</xdr:colOff>
          <xdr:row>0</xdr:row>
          <xdr:rowOff>487680</xdr:rowOff>
        </xdr:to>
        <xdr:sp macro="" textlink="">
          <xdr:nvSpPr>
            <xdr:cNvPr id="729090" name="TextBox2" hidden="1">
              <a:extLst>
                <a:ext uri="{63B3BB69-23CF-44E3-9099-C40C66FF867C}">
                  <a14:compatExt spid="_x0000_s729090"/>
                </a:ext>
                <a:ext uri="{FF2B5EF4-FFF2-40B4-BE49-F238E27FC236}">
                  <a16:creationId xmlns:a16="http://schemas.microsoft.com/office/drawing/2014/main" id="{00000000-0008-0000-2600-000002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2827020</xdr:colOff>
          <xdr:row>0</xdr:row>
          <xdr:rowOff>99060</xdr:rowOff>
        </xdr:from>
        <xdr:to>
          <xdr:col>15</xdr:col>
          <xdr:colOff>975360</xdr:colOff>
          <xdr:row>0</xdr:row>
          <xdr:rowOff>480060</xdr:rowOff>
        </xdr:to>
        <xdr:sp macro="" textlink="">
          <xdr:nvSpPr>
            <xdr:cNvPr id="729091" name="Label1" hidden="1">
              <a:extLst>
                <a:ext uri="{63B3BB69-23CF-44E3-9099-C40C66FF867C}">
                  <a14:compatExt spid="_x0000_s729091"/>
                </a:ext>
                <a:ext uri="{FF2B5EF4-FFF2-40B4-BE49-F238E27FC236}">
                  <a16:creationId xmlns:a16="http://schemas.microsoft.com/office/drawing/2014/main" id="{00000000-0008-0000-2600-000003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2065020</xdr:colOff>
          <xdr:row>0</xdr:row>
          <xdr:rowOff>121920</xdr:rowOff>
        </xdr:from>
        <xdr:to>
          <xdr:col>15</xdr:col>
          <xdr:colOff>3550920</xdr:colOff>
          <xdr:row>0</xdr:row>
          <xdr:rowOff>502920</xdr:rowOff>
        </xdr:to>
        <xdr:sp macro="" textlink="">
          <xdr:nvSpPr>
            <xdr:cNvPr id="729092" name="Label2" hidden="1">
              <a:extLst>
                <a:ext uri="{63B3BB69-23CF-44E3-9099-C40C66FF867C}">
                  <a14:compatExt spid="_x0000_s729092"/>
                </a:ext>
                <a:ext uri="{FF2B5EF4-FFF2-40B4-BE49-F238E27FC236}">
                  <a16:creationId xmlns:a16="http://schemas.microsoft.com/office/drawing/2014/main" id="{00000000-0008-0000-2600-0000042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5143501</xdr:colOff>
      <xdr:row>1</xdr:row>
      <xdr:rowOff>142875</xdr:rowOff>
    </xdr:from>
    <xdr:to>
      <xdr:col>15</xdr:col>
      <xdr:colOff>7381876</xdr:colOff>
      <xdr:row>2</xdr:row>
      <xdr:rowOff>619125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2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1" y="738188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1552574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95874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126999</xdr:colOff>
      <xdr:row>40</xdr:row>
      <xdr:rowOff>492123</xdr:rowOff>
    </xdr:from>
    <xdr:to>
      <xdr:col>16</xdr:col>
      <xdr:colOff>2607508</xdr:colOff>
      <xdr:row>43</xdr:row>
      <xdr:rowOff>2035175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92574" y="29695773"/>
          <a:ext cx="6661984" cy="3114677"/>
        </a:xfrm>
        <a:prstGeom prst="rect">
          <a:avLst/>
        </a:prstGeom>
      </xdr:spPr>
    </xdr:pic>
    <xdr:clientData/>
  </xdr:twoCellAnchor>
  <xdr:twoCellAnchor editAs="oneCell">
    <xdr:from>
      <xdr:col>15</xdr:col>
      <xdr:colOff>182562</xdr:colOff>
      <xdr:row>57</xdr:row>
      <xdr:rowOff>222249</xdr:rowOff>
    </xdr:from>
    <xdr:to>
      <xdr:col>16</xdr:col>
      <xdr:colOff>3803375</xdr:colOff>
      <xdr:row>60</xdr:row>
      <xdr:rowOff>2546351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48137" y="42913299"/>
          <a:ext cx="7802288" cy="3905252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61</xdr:row>
      <xdr:rowOff>498472</xdr:rowOff>
    </xdr:from>
    <xdr:to>
      <xdr:col>17</xdr:col>
      <xdr:colOff>5504068</xdr:colOff>
      <xdr:row>67</xdr:row>
      <xdr:rowOff>125412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76700" y="47542447"/>
          <a:ext cx="14927468" cy="2770190"/>
        </a:xfrm>
        <a:prstGeom prst="rect">
          <a:avLst/>
        </a:prstGeom>
      </xdr:spPr>
    </xdr:pic>
    <xdr:clientData/>
  </xdr:twoCellAnchor>
  <xdr:twoCellAnchor editAs="oneCell">
    <xdr:from>
      <xdr:col>15</xdr:col>
      <xdr:colOff>165875</xdr:colOff>
      <xdr:row>68</xdr:row>
      <xdr:rowOff>507188</xdr:rowOff>
    </xdr:from>
    <xdr:to>
      <xdr:col>17</xdr:col>
      <xdr:colOff>5495925</xdr:colOff>
      <xdr:row>74</xdr:row>
      <xdr:rowOff>71612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31450" y="53485238"/>
          <a:ext cx="14864575" cy="2707674"/>
        </a:xfrm>
        <a:prstGeom prst="rect">
          <a:avLst/>
        </a:prstGeom>
      </xdr:spPr>
    </xdr:pic>
    <xdr:clientData/>
  </xdr:twoCellAnchor>
  <xdr:twoCellAnchor editAs="oneCell">
    <xdr:from>
      <xdr:col>15</xdr:col>
      <xdr:colOff>158749</xdr:colOff>
      <xdr:row>75</xdr:row>
      <xdr:rowOff>530188</xdr:rowOff>
    </xdr:from>
    <xdr:to>
      <xdr:col>17</xdr:col>
      <xdr:colOff>5543550</xdr:colOff>
      <xdr:row>81</xdr:row>
      <xdr:rowOff>153025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4324" y="59547088"/>
          <a:ext cx="14919326" cy="2775612"/>
        </a:xfrm>
        <a:prstGeom prst="rect">
          <a:avLst/>
        </a:prstGeom>
      </xdr:spPr>
    </xdr:pic>
    <xdr:clientData/>
  </xdr:twoCellAnchor>
  <xdr:twoCellAnchor editAs="oneCell">
    <xdr:from>
      <xdr:col>15</xdr:col>
      <xdr:colOff>95249</xdr:colOff>
      <xdr:row>30</xdr:row>
      <xdr:rowOff>7929</xdr:rowOff>
    </xdr:from>
    <xdr:to>
      <xdr:col>17</xdr:col>
      <xdr:colOff>5550973</xdr:colOff>
      <xdr:row>39</xdr:row>
      <xdr:rowOff>885819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60824" y="21639204"/>
          <a:ext cx="14990249" cy="5649915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127000</xdr:colOff>
      <xdr:row>132</xdr:row>
      <xdr:rowOff>492123</xdr:rowOff>
    </xdr:from>
    <xdr:to>
      <xdr:col>17</xdr:col>
      <xdr:colOff>5312765</xdr:colOff>
      <xdr:row>150</xdr:row>
      <xdr:rowOff>1511298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2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492575" y="98647248"/>
          <a:ext cx="14720290" cy="10401300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142874</xdr:colOff>
      <xdr:row>152</xdr:row>
      <xdr:rowOff>-1</xdr:rowOff>
    </xdr:from>
    <xdr:to>
      <xdr:col>17</xdr:col>
      <xdr:colOff>5289550</xdr:colOff>
      <xdr:row>169</xdr:row>
      <xdr:rowOff>1248461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2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08449" y="111937799"/>
          <a:ext cx="14681201" cy="10049562"/>
        </a:xfrm>
        <a:prstGeom prst="rect">
          <a:avLst/>
        </a:prstGeom>
      </xdr:spPr>
    </xdr:pic>
    <xdr:clientData/>
  </xdr:twoCellAnchor>
  <xdr:twoCellAnchor editAs="oneCell">
    <xdr:from>
      <xdr:col>15</xdr:col>
      <xdr:colOff>95248</xdr:colOff>
      <xdr:row>82</xdr:row>
      <xdr:rowOff>95248</xdr:rowOff>
    </xdr:from>
    <xdr:to>
      <xdr:col>17</xdr:col>
      <xdr:colOff>3584030</xdr:colOff>
      <xdr:row>106</xdr:row>
      <xdr:rowOff>3357562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2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0823" y="65084323"/>
          <a:ext cx="13023307" cy="15844839"/>
        </a:xfrm>
        <a:prstGeom prst="rect">
          <a:avLst/>
        </a:prstGeom>
      </xdr:spPr>
    </xdr:pic>
    <xdr:clientData/>
  </xdr:twoCellAnchor>
  <xdr:twoCellAnchor editAs="oneCell">
    <xdr:from>
      <xdr:col>15</xdr:col>
      <xdr:colOff>95247</xdr:colOff>
      <xdr:row>107</xdr:row>
      <xdr:rowOff>95248</xdr:rowOff>
    </xdr:from>
    <xdr:to>
      <xdr:col>17</xdr:col>
      <xdr:colOff>3595686</xdr:colOff>
      <xdr:row>131</xdr:row>
      <xdr:rowOff>3359848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2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0822" y="81619723"/>
          <a:ext cx="13034964" cy="15837600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119060</xdr:colOff>
      <xdr:row>7</xdr:row>
      <xdr:rowOff>0</xdr:rowOff>
    </xdr:from>
    <xdr:to>
      <xdr:col>17</xdr:col>
      <xdr:colOff>5691185</xdr:colOff>
      <xdr:row>22</xdr:row>
      <xdr:rowOff>401065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2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4635" y="5038725"/>
          <a:ext cx="15106650" cy="8402065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170</xdr:row>
      <xdr:rowOff>523874</xdr:rowOff>
    </xdr:from>
    <xdr:to>
      <xdr:col>17</xdr:col>
      <xdr:colOff>5101369</xdr:colOff>
      <xdr:row>186</xdr:row>
      <xdr:rowOff>1000123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2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08450" y="125148974"/>
          <a:ext cx="14493019" cy="11334749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142874</xdr:colOff>
      <xdr:row>45</xdr:row>
      <xdr:rowOff>-1</xdr:rowOff>
    </xdr:from>
    <xdr:to>
      <xdr:col>17</xdr:col>
      <xdr:colOff>5691187</xdr:colOff>
      <xdr:row>56</xdr:row>
      <xdr:rowOff>1394387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2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08449" y="34128074"/>
          <a:ext cx="15082838" cy="716653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1219200</xdr:colOff>
          <xdr:row>0</xdr:row>
          <xdr:rowOff>106680</xdr:rowOff>
        </xdr:from>
        <xdr:to>
          <xdr:col>17</xdr:col>
          <xdr:colOff>1981200</xdr:colOff>
          <xdr:row>0</xdr:row>
          <xdr:rowOff>487680</xdr:rowOff>
        </xdr:to>
        <xdr:sp macro="" textlink="">
          <xdr:nvSpPr>
            <xdr:cNvPr id="860161" name="TextBox1" hidden="1">
              <a:extLst>
                <a:ext uri="{63B3BB69-23CF-44E3-9099-C40C66FF867C}">
                  <a14:compatExt spid="_x0000_s860161"/>
                </a:ext>
                <a:ext uri="{FF2B5EF4-FFF2-40B4-BE49-F238E27FC236}">
                  <a16:creationId xmlns:a16="http://schemas.microsoft.com/office/drawing/2014/main" id="{00000000-0008-0000-2700-0000012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3619500</xdr:colOff>
          <xdr:row>0</xdr:row>
          <xdr:rowOff>106680</xdr:rowOff>
        </xdr:from>
        <xdr:to>
          <xdr:col>17</xdr:col>
          <xdr:colOff>4381500</xdr:colOff>
          <xdr:row>0</xdr:row>
          <xdr:rowOff>487680</xdr:rowOff>
        </xdr:to>
        <xdr:sp macro="" textlink="">
          <xdr:nvSpPr>
            <xdr:cNvPr id="860162" name="TextBox2" hidden="1">
              <a:extLst>
                <a:ext uri="{63B3BB69-23CF-44E3-9099-C40C66FF867C}">
                  <a14:compatExt spid="_x0000_s860162"/>
                </a:ext>
                <a:ext uri="{FF2B5EF4-FFF2-40B4-BE49-F238E27FC236}">
                  <a16:creationId xmlns:a16="http://schemas.microsoft.com/office/drawing/2014/main" id="{00000000-0008-0000-2700-0000022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4953000</xdr:colOff>
          <xdr:row>0</xdr:row>
          <xdr:rowOff>30480</xdr:rowOff>
        </xdr:from>
        <xdr:to>
          <xdr:col>17</xdr:col>
          <xdr:colOff>1074420</xdr:colOff>
          <xdr:row>0</xdr:row>
          <xdr:rowOff>411480</xdr:rowOff>
        </xdr:to>
        <xdr:sp macro="" textlink="">
          <xdr:nvSpPr>
            <xdr:cNvPr id="860163" name="Label1" hidden="1">
              <a:extLst>
                <a:ext uri="{63B3BB69-23CF-44E3-9099-C40C66FF867C}">
                  <a14:compatExt spid="_x0000_s860163"/>
                </a:ext>
                <a:ext uri="{FF2B5EF4-FFF2-40B4-BE49-F238E27FC236}">
                  <a16:creationId xmlns:a16="http://schemas.microsoft.com/office/drawing/2014/main" id="{00000000-0008-0000-2700-0000032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2065020</xdr:colOff>
          <xdr:row>0</xdr:row>
          <xdr:rowOff>121920</xdr:rowOff>
        </xdr:from>
        <xdr:to>
          <xdr:col>17</xdr:col>
          <xdr:colOff>3550920</xdr:colOff>
          <xdr:row>0</xdr:row>
          <xdr:rowOff>502920</xdr:rowOff>
        </xdr:to>
        <xdr:sp macro="" textlink="">
          <xdr:nvSpPr>
            <xdr:cNvPr id="860164" name="Label2" hidden="1">
              <a:extLst>
                <a:ext uri="{63B3BB69-23CF-44E3-9099-C40C66FF867C}">
                  <a14:compatExt spid="_x0000_s860164"/>
                </a:ext>
                <a:ext uri="{FF2B5EF4-FFF2-40B4-BE49-F238E27FC236}">
                  <a16:creationId xmlns:a16="http://schemas.microsoft.com/office/drawing/2014/main" id="{00000000-0008-0000-2700-000004200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5105399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57774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309561</xdr:colOff>
      <xdr:row>17</xdr:row>
      <xdr:rowOff>142874</xdr:rowOff>
    </xdr:from>
    <xdr:to>
      <xdr:col>8</xdr:col>
      <xdr:colOff>12033051</xdr:colOff>
      <xdr:row>46</xdr:row>
      <xdr:rowOff>71437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6186" y="10048874"/>
          <a:ext cx="13342740" cy="14978063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46</xdr:row>
      <xdr:rowOff>404814</xdr:rowOff>
    </xdr:from>
    <xdr:to>
      <xdr:col>8</xdr:col>
      <xdr:colOff>10041250</xdr:colOff>
      <xdr:row>56</xdr:row>
      <xdr:rowOff>309565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812" y="25360314"/>
          <a:ext cx="25781313" cy="490537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3680460</xdr:colOff>
          <xdr:row>0</xdr:row>
          <xdr:rowOff>106680</xdr:rowOff>
        </xdr:from>
        <xdr:to>
          <xdr:col>8</xdr:col>
          <xdr:colOff>4442460</xdr:colOff>
          <xdr:row>0</xdr:row>
          <xdr:rowOff>487680</xdr:rowOff>
        </xdr:to>
        <xdr:sp macro="" textlink="">
          <xdr:nvSpPr>
            <xdr:cNvPr id="436225" name="TextBox1" hidden="1">
              <a:extLst>
                <a:ext uri="{63B3BB69-23CF-44E3-9099-C40C66FF867C}">
                  <a14:compatExt spid="_x0000_s436225"/>
                </a:ext>
                <a:ext uri="{FF2B5EF4-FFF2-40B4-BE49-F238E27FC236}">
                  <a16:creationId xmlns:a16="http://schemas.microsoft.com/office/drawing/2014/main" id="{00000000-0008-0000-0400-000001A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6553200</xdr:colOff>
          <xdr:row>0</xdr:row>
          <xdr:rowOff>106680</xdr:rowOff>
        </xdr:from>
        <xdr:to>
          <xdr:col>8</xdr:col>
          <xdr:colOff>7315200</xdr:colOff>
          <xdr:row>0</xdr:row>
          <xdr:rowOff>487680</xdr:rowOff>
        </xdr:to>
        <xdr:sp macro="" textlink="">
          <xdr:nvSpPr>
            <xdr:cNvPr id="436226" name="TextBox2" hidden="1">
              <a:extLst>
                <a:ext uri="{63B3BB69-23CF-44E3-9099-C40C66FF867C}">
                  <a14:compatExt spid="_x0000_s436226"/>
                </a:ext>
                <a:ext uri="{FF2B5EF4-FFF2-40B4-BE49-F238E27FC236}">
                  <a16:creationId xmlns:a16="http://schemas.microsoft.com/office/drawing/2014/main" id="{00000000-0008-0000-0400-000002A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2118360</xdr:colOff>
          <xdr:row>0</xdr:row>
          <xdr:rowOff>121920</xdr:rowOff>
        </xdr:from>
        <xdr:to>
          <xdr:col>8</xdr:col>
          <xdr:colOff>3604260</xdr:colOff>
          <xdr:row>0</xdr:row>
          <xdr:rowOff>502920</xdr:rowOff>
        </xdr:to>
        <xdr:sp macro="" textlink="">
          <xdr:nvSpPr>
            <xdr:cNvPr id="436227" name="Label1" hidden="1">
              <a:extLst>
                <a:ext uri="{63B3BB69-23CF-44E3-9099-C40C66FF867C}">
                  <a14:compatExt spid="_x0000_s436227"/>
                </a:ext>
                <a:ext uri="{FF2B5EF4-FFF2-40B4-BE49-F238E27FC236}">
                  <a16:creationId xmlns:a16="http://schemas.microsoft.com/office/drawing/2014/main" id="{00000000-0008-0000-0400-000003A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4991100</xdr:colOff>
          <xdr:row>0</xdr:row>
          <xdr:rowOff>121920</xdr:rowOff>
        </xdr:from>
        <xdr:to>
          <xdr:col>8</xdr:col>
          <xdr:colOff>6477000</xdr:colOff>
          <xdr:row>0</xdr:row>
          <xdr:rowOff>502920</xdr:rowOff>
        </xdr:to>
        <xdr:sp macro="" textlink="">
          <xdr:nvSpPr>
            <xdr:cNvPr id="436228" name="Label2" hidden="1">
              <a:extLst>
                <a:ext uri="{63B3BB69-23CF-44E3-9099-C40C66FF867C}">
                  <a14:compatExt spid="_x0000_s436228"/>
                </a:ext>
                <a:ext uri="{FF2B5EF4-FFF2-40B4-BE49-F238E27FC236}">
                  <a16:creationId xmlns:a16="http://schemas.microsoft.com/office/drawing/2014/main" id="{00000000-0008-0000-0400-000004A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11120437</xdr:colOff>
      <xdr:row>1</xdr:row>
      <xdr:rowOff>95250</xdr:rowOff>
    </xdr:from>
    <xdr:to>
      <xdr:col>8</xdr:col>
      <xdr:colOff>13358812</xdr:colOff>
      <xdr:row>2</xdr:row>
      <xdr:rowOff>571500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46312" y="690563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647699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126999</xdr:colOff>
      <xdr:row>73</xdr:row>
      <xdr:rowOff>492123</xdr:rowOff>
    </xdr:from>
    <xdr:to>
      <xdr:col>16</xdr:col>
      <xdr:colOff>2607508</xdr:colOff>
      <xdr:row>76</xdr:row>
      <xdr:rowOff>2035175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28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96937" y="26757311"/>
          <a:ext cx="6671509" cy="3114677"/>
        </a:xfrm>
        <a:prstGeom prst="rect">
          <a:avLst/>
        </a:prstGeom>
      </xdr:spPr>
    </xdr:pic>
    <xdr:clientData/>
  </xdr:twoCellAnchor>
  <xdr:twoCellAnchor editAs="oneCell">
    <xdr:from>
      <xdr:col>15</xdr:col>
      <xdr:colOff>182562</xdr:colOff>
      <xdr:row>90</xdr:row>
      <xdr:rowOff>222249</xdr:rowOff>
    </xdr:from>
    <xdr:to>
      <xdr:col>16</xdr:col>
      <xdr:colOff>3803375</xdr:colOff>
      <xdr:row>93</xdr:row>
      <xdr:rowOff>2546351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28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95250" y="39036624"/>
          <a:ext cx="7811813" cy="3895727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94</xdr:row>
      <xdr:rowOff>498472</xdr:rowOff>
    </xdr:from>
    <xdr:to>
      <xdr:col>17</xdr:col>
      <xdr:colOff>5504068</xdr:colOff>
      <xdr:row>100</xdr:row>
      <xdr:rowOff>125412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28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281063" y="43575285"/>
          <a:ext cx="14941755" cy="2770190"/>
        </a:xfrm>
        <a:prstGeom prst="rect">
          <a:avLst/>
        </a:prstGeom>
      </xdr:spPr>
    </xdr:pic>
    <xdr:clientData/>
  </xdr:twoCellAnchor>
  <xdr:twoCellAnchor editAs="oneCell">
    <xdr:from>
      <xdr:col>15</xdr:col>
      <xdr:colOff>165875</xdr:colOff>
      <xdr:row>101</xdr:row>
      <xdr:rowOff>507188</xdr:rowOff>
    </xdr:from>
    <xdr:to>
      <xdr:col>17</xdr:col>
      <xdr:colOff>5495925</xdr:colOff>
      <xdr:row>107</xdr:row>
      <xdr:rowOff>71612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28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69875" y="48417938"/>
          <a:ext cx="14886799" cy="2802924"/>
        </a:xfrm>
        <a:prstGeom prst="rect">
          <a:avLst/>
        </a:prstGeom>
      </xdr:spPr>
    </xdr:pic>
    <xdr:clientData/>
  </xdr:twoCellAnchor>
  <xdr:twoCellAnchor editAs="oneCell">
    <xdr:from>
      <xdr:col>15</xdr:col>
      <xdr:colOff>158749</xdr:colOff>
      <xdr:row>108</xdr:row>
      <xdr:rowOff>530188</xdr:rowOff>
    </xdr:from>
    <xdr:to>
      <xdr:col>17</xdr:col>
      <xdr:colOff>5543550</xdr:colOff>
      <xdr:row>114</xdr:row>
      <xdr:rowOff>153025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28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62749" y="54632188"/>
          <a:ext cx="14941550" cy="286133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95249</xdr:colOff>
      <xdr:row>63</xdr:row>
      <xdr:rowOff>7929</xdr:rowOff>
    </xdr:from>
    <xdr:to>
      <xdr:col>17</xdr:col>
      <xdr:colOff>5550973</xdr:colOff>
      <xdr:row>72</xdr:row>
      <xdr:rowOff>885819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28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99249" y="17152929"/>
          <a:ext cx="15012473" cy="5735640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127000</xdr:colOff>
      <xdr:row>219</xdr:row>
      <xdr:rowOff>492123</xdr:rowOff>
    </xdr:from>
    <xdr:to>
      <xdr:col>17</xdr:col>
      <xdr:colOff>5312765</xdr:colOff>
      <xdr:row>240</xdr:row>
      <xdr:rowOff>6348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28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31000" y="93741873"/>
          <a:ext cx="14742514" cy="10521950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142874</xdr:colOff>
      <xdr:row>260</xdr:row>
      <xdr:rowOff>-1</xdr:rowOff>
    </xdr:from>
    <xdr:to>
      <xdr:col>17</xdr:col>
      <xdr:colOff>5289550</xdr:colOff>
      <xdr:row>279</xdr:row>
      <xdr:rowOff>248336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28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146874" y="106775249"/>
          <a:ext cx="14703425" cy="996383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95248</xdr:colOff>
      <xdr:row>115</xdr:row>
      <xdr:rowOff>95248</xdr:rowOff>
    </xdr:from>
    <xdr:to>
      <xdr:col>17</xdr:col>
      <xdr:colOff>3584030</xdr:colOff>
      <xdr:row>145</xdr:row>
      <xdr:rowOff>214312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7936" y="61174311"/>
          <a:ext cx="13037594" cy="15835314"/>
        </a:xfrm>
        <a:prstGeom prst="rect">
          <a:avLst/>
        </a:prstGeom>
      </xdr:spPr>
    </xdr:pic>
    <xdr:clientData/>
  </xdr:twoCellAnchor>
  <xdr:twoCellAnchor editAs="oneCell">
    <xdr:from>
      <xdr:col>15</xdr:col>
      <xdr:colOff>95247</xdr:colOff>
      <xdr:row>167</xdr:row>
      <xdr:rowOff>95248</xdr:rowOff>
    </xdr:from>
    <xdr:to>
      <xdr:col>17</xdr:col>
      <xdr:colOff>3595686</xdr:colOff>
      <xdr:row>197</xdr:row>
      <xdr:rowOff>216598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2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7935" y="77271561"/>
          <a:ext cx="13049251" cy="15837600"/>
        </a:xfrm>
        <a:prstGeom prst="rect">
          <a:avLst/>
        </a:prstGeom>
      </xdr:spPr>
    </xdr:pic>
    <xdr:clientData/>
  </xdr:twoCellAnchor>
  <xdr:twoCellAnchor editAs="oneCell">
    <xdr:from>
      <xdr:col>15</xdr:col>
      <xdr:colOff>119060</xdr:colOff>
      <xdr:row>7</xdr:row>
      <xdr:rowOff>0</xdr:rowOff>
    </xdr:from>
    <xdr:to>
      <xdr:col>17</xdr:col>
      <xdr:colOff>5691185</xdr:colOff>
      <xdr:row>22</xdr:row>
      <xdr:rowOff>401065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98" y="5024438"/>
          <a:ext cx="15120937" cy="8259190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299</xdr:row>
      <xdr:rowOff>523874</xdr:rowOff>
    </xdr:from>
    <xdr:to>
      <xdr:col>17</xdr:col>
      <xdr:colOff>5101369</xdr:colOff>
      <xdr:row>315</xdr:row>
      <xdr:rowOff>1000123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2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37063" y="124515562"/>
          <a:ext cx="14507306" cy="11429999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142874</xdr:colOff>
      <xdr:row>78</xdr:row>
      <xdr:rowOff>-1</xdr:rowOff>
    </xdr:from>
    <xdr:to>
      <xdr:col>17</xdr:col>
      <xdr:colOff>5691187</xdr:colOff>
      <xdr:row>89</xdr:row>
      <xdr:rowOff>1394387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2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51312" y="32265937"/>
          <a:ext cx="15097125" cy="715701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1219200</xdr:colOff>
          <xdr:row>0</xdr:row>
          <xdr:rowOff>106680</xdr:rowOff>
        </xdr:from>
        <xdr:to>
          <xdr:col>17</xdr:col>
          <xdr:colOff>1981200</xdr:colOff>
          <xdr:row>0</xdr:row>
          <xdr:rowOff>487680</xdr:rowOff>
        </xdr:to>
        <xdr:sp macro="" textlink="">
          <xdr:nvSpPr>
            <xdr:cNvPr id="731137" name="TextBox1" hidden="1">
              <a:extLst>
                <a:ext uri="{63B3BB69-23CF-44E3-9099-C40C66FF867C}">
                  <a14:compatExt spid="_x0000_s731137"/>
                </a:ext>
                <a:ext uri="{FF2B5EF4-FFF2-40B4-BE49-F238E27FC236}">
                  <a16:creationId xmlns:a16="http://schemas.microsoft.com/office/drawing/2014/main" id="{00000000-0008-0000-2800-000001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3619500</xdr:colOff>
          <xdr:row>0</xdr:row>
          <xdr:rowOff>106680</xdr:rowOff>
        </xdr:from>
        <xdr:to>
          <xdr:col>17</xdr:col>
          <xdr:colOff>4381500</xdr:colOff>
          <xdr:row>0</xdr:row>
          <xdr:rowOff>487680</xdr:rowOff>
        </xdr:to>
        <xdr:sp macro="" textlink="">
          <xdr:nvSpPr>
            <xdr:cNvPr id="731138" name="TextBox2" hidden="1">
              <a:extLst>
                <a:ext uri="{63B3BB69-23CF-44E3-9099-C40C66FF867C}">
                  <a14:compatExt spid="_x0000_s731138"/>
                </a:ext>
                <a:ext uri="{FF2B5EF4-FFF2-40B4-BE49-F238E27FC236}">
                  <a16:creationId xmlns:a16="http://schemas.microsoft.com/office/drawing/2014/main" id="{00000000-0008-0000-2800-000002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4953000</xdr:colOff>
          <xdr:row>0</xdr:row>
          <xdr:rowOff>30480</xdr:rowOff>
        </xdr:from>
        <xdr:to>
          <xdr:col>17</xdr:col>
          <xdr:colOff>1074420</xdr:colOff>
          <xdr:row>0</xdr:row>
          <xdr:rowOff>411480</xdr:rowOff>
        </xdr:to>
        <xdr:sp macro="" textlink="">
          <xdr:nvSpPr>
            <xdr:cNvPr id="731139" name="Label1" hidden="1">
              <a:extLst>
                <a:ext uri="{63B3BB69-23CF-44E3-9099-C40C66FF867C}">
                  <a14:compatExt spid="_x0000_s731139"/>
                </a:ext>
                <a:ext uri="{FF2B5EF4-FFF2-40B4-BE49-F238E27FC236}">
                  <a16:creationId xmlns:a16="http://schemas.microsoft.com/office/drawing/2014/main" id="{00000000-0008-0000-2800-000003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2065020</xdr:colOff>
          <xdr:row>0</xdr:row>
          <xdr:rowOff>121920</xdr:rowOff>
        </xdr:from>
        <xdr:to>
          <xdr:col>17</xdr:col>
          <xdr:colOff>3550920</xdr:colOff>
          <xdr:row>0</xdr:row>
          <xdr:rowOff>502920</xdr:rowOff>
        </xdr:to>
        <xdr:sp macro="" textlink="">
          <xdr:nvSpPr>
            <xdr:cNvPr id="731140" name="Label2" hidden="1">
              <a:extLst>
                <a:ext uri="{63B3BB69-23CF-44E3-9099-C40C66FF867C}">
                  <a14:compatExt spid="_x0000_s731140"/>
                </a:ext>
                <a:ext uri="{FF2B5EF4-FFF2-40B4-BE49-F238E27FC236}">
                  <a16:creationId xmlns:a16="http://schemas.microsoft.com/office/drawing/2014/main" id="{00000000-0008-0000-2800-00000428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17</xdr:col>
      <xdr:colOff>3309938</xdr:colOff>
      <xdr:row>1</xdr:row>
      <xdr:rowOff>95250</xdr:rowOff>
    </xdr:from>
    <xdr:to>
      <xdr:col>17</xdr:col>
      <xdr:colOff>5548313</xdr:colOff>
      <xdr:row>2</xdr:row>
      <xdr:rowOff>571500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2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24438" y="690563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742949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95874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126999</xdr:colOff>
      <xdr:row>74</xdr:row>
      <xdr:rowOff>492123</xdr:rowOff>
    </xdr:from>
    <xdr:to>
      <xdr:col>12</xdr:col>
      <xdr:colOff>2607508</xdr:colOff>
      <xdr:row>77</xdr:row>
      <xdr:rowOff>2035175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4449" y="27124023"/>
          <a:ext cx="6661984" cy="311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158750</xdr:colOff>
      <xdr:row>91</xdr:row>
      <xdr:rowOff>269874</xdr:rowOff>
    </xdr:from>
    <xdr:to>
      <xdr:col>12</xdr:col>
      <xdr:colOff>3779563</xdr:colOff>
      <xdr:row>94</xdr:row>
      <xdr:rowOff>2593976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804313" y="44465874"/>
          <a:ext cx="7811813" cy="389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95</xdr:row>
      <xdr:rowOff>498472</xdr:rowOff>
    </xdr:from>
    <xdr:to>
      <xdr:col>13</xdr:col>
      <xdr:colOff>5504068</xdr:colOff>
      <xdr:row>101</xdr:row>
      <xdr:rowOff>125412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28575" y="43922947"/>
          <a:ext cx="14927468" cy="277019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165875</xdr:colOff>
      <xdr:row>102</xdr:row>
      <xdr:rowOff>507188</xdr:rowOff>
    </xdr:from>
    <xdr:to>
      <xdr:col>13</xdr:col>
      <xdr:colOff>5495925</xdr:colOff>
      <xdr:row>108</xdr:row>
      <xdr:rowOff>71612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83325" y="49865738"/>
          <a:ext cx="14864575" cy="2707674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158749</xdr:colOff>
      <xdr:row>109</xdr:row>
      <xdr:rowOff>530188</xdr:rowOff>
    </xdr:from>
    <xdr:to>
      <xdr:col>13</xdr:col>
      <xdr:colOff>5543550</xdr:colOff>
      <xdr:row>115</xdr:row>
      <xdr:rowOff>153025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76199" y="55927588"/>
          <a:ext cx="14919326" cy="2775612"/>
        </a:xfrm>
        <a:prstGeom prst="rect">
          <a:avLst/>
        </a:prstGeom>
      </xdr:spPr>
    </xdr:pic>
    <xdr:clientData/>
  </xdr:twoCellAnchor>
  <xdr:twoCellAnchor editAs="oneCell">
    <xdr:from>
      <xdr:col>11</xdr:col>
      <xdr:colOff>95249</xdr:colOff>
      <xdr:row>63</xdr:row>
      <xdr:rowOff>7929</xdr:rowOff>
    </xdr:from>
    <xdr:to>
      <xdr:col>13</xdr:col>
      <xdr:colOff>5550973</xdr:colOff>
      <xdr:row>72</xdr:row>
      <xdr:rowOff>885819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2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12699" y="19067454"/>
          <a:ext cx="14990249" cy="5649915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142873</xdr:colOff>
      <xdr:row>116</xdr:row>
      <xdr:rowOff>166685</xdr:rowOff>
    </xdr:from>
    <xdr:to>
      <xdr:col>13</xdr:col>
      <xdr:colOff>3631655</xdr:colOff>
      <xdr:row>146</xdr:row>
      <xdr:rowOff>285749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2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36" y="61245748"/>
          <a:ext cx="13037594" cy="1583531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190497</xdr:colOff>
      <xdr:row>180</xdr:row>
      <xdr:rowOff>238122</xdr:rowOff>
    </xdr:from>
    <xdr:to>
      <xdr:col>13</xdr:col>
      <xdr:colOff>3690936</xdr:colOff>
      <xdr:row>210</xdr:row>
      <xdr:rowOff>359472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2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6060" y="83700935"/>
          <a:ext cx="13049251" cy="15837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119063</xdr:colOff>
      <xdr:row>146</xdr:row>
      <xdr:rowOff>428627</xdr:rowOff>
    </xdr:from>
    <xdr:to>
      <xdr:col>12</xdr:col>
      <xdr:colOff>1926639</xdr:colOff>
      <xdr:row>155</xdr:row>
      <xdr:rowOff>128626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2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1" y="91487627"/>
          <a:ext cx="5998576" cy="4414874"/>
        </a:xfrm>
        <a:prstGeom prst="rect">
          <a:avLst/>
        </a:prstGeom>
      </xdr:spPr>
    </xdr:pic>
    <xdr:clientData/>
  </xdr:twoCellAnchor>
  <xdr:twoCellAnchor editAs="oneCell">
    <xdr:from>
      <xdr:col>11</xdr:col>
      <xdr:colOff>109501</xdr:colOff>
      <xdr:row>22</xdr:row>
      <xdr:rowOff>490500</xdr:rowOff>
    </xdr:from>
    <xdr:to>
      <xdr:col>11</xdr:col>
      <xdr:colOff>3072242</xdr:colOff>
      <xdr:row>31</xdr:row>
      <xdr:rowOff>190499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2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88439" y="13373063"/>
          <a:ext cx="2962741" cy="4414874"/>
        </a:xfrm>
        <a:prstGeom prst="rect">
          <a:avLst/>
        </a:prstGeom>
      </xdr:spPr>
    </xdr:pic>
    <xdr:clientData/>
  </xdr:twoCellAnchor>
  <xdr:twoCellAnchor editAs="oneCell">
    <xdr:from>
      <xdr:col>11</xdr:col>
      <xdr:colOff>71399</xdr:colOff>
      <xdr:row>72</xdr:row>
      <xdr:rowOff>1023901</xdr:rowOff>
    </xdr:from>
    <xdr:to>
      <xdr:col>11</xdr:col>
      <xdr:colOff>3034140</xdr:colOff>
      <xdr:row>73</xdr:row>
      <xdr:rowOff>2771775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2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0337" y="27027151"/>
          <a:ext cx="2962741" cy="4414874"/>
        </a:xfrm>
        <a:prstGeom prst="rect">
          <a:avLst/>
        </a:prstGeom>
      </xdr:spPr>
    </xdr:pic>
    <xdr:clientData/>
  </xdr:twoCellAnchor>
  <xdr:twoCellAnchor editAs="oneCell">
    <xdr:from>
      <xdr:col>12</xdr:col>
      <xdr:colOff>2762251</xdr:colOff>
      <xdr:row>74</xdr:row>
      <xdr:rowOff>381000</xdr:rowOff>
    </xdr:from>
    <xdr:to>
      <xdr:col>13</xdr:col>
      <xdr:colOff>367180</xdr:colOff>
      <xdr:row>77</xdr:row>
      <xdr:rowOff>3224249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2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189" y="32099250"/>
          <a:ext cx="2962741" cy="4414874"/>
        </a:xfrm>
        <a:prstGeom prst="rect">
          <a:avLst/>
        </a:prstGeom>
      </xdr:spPr>
    </xdr:pic>
    <xdr:clientData/>
  </xdr:twoCellAnchor>
  <xdr:twoCellAnchor editAs="oneCell">
    <xdr:from>
      <xdr:col>12</xdr:col>
      <xdr:colOff>3952874</xdr:colOff>
      <xdr:row>91</xdr:row>
      <xdr:rowOff>261938</xdr:rowOff>
    </xdr:from>
    <xdr:to>
      <xdr:col>13</xdr:col>
      <xdr:colOff>1557803</xdr:colOff>
      <xdr:row>94</xdr:row>
      <xdr:rowOff>3105187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2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22812" y="47077313"/>
          <a:ext cx="2962741" cy="441487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95249</xdr:colOff>
      <xdr:row>101</xdr:row>
      <xdr:rowOff>309563</xdr:rowOff>
    </xdr:from>
    <xdr:to>
      <xdr:col>11</xdr:col>
      <xdr:colOff>3057990</xdr:colOff>
      <xdr:row>101</xdr:row>
      <xdr:rowOff>4724437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2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4187" y="55030688"/>
          <a:ext cx="2962741" cy="4414874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95250</xdr:colOff>
      <xdr:row>108</xdr:row>
      <xdr:rowOff>214312</xdr:rowOff>
    </xdr:from>
    <xdr:to>
      <xdr:col>11</xdr:col>
      <xdr:colOff>3057991</xdr:colOff>
      <xdr:row>108</xdr:row>
      <xdr:rowOff>4629186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2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74188" y="62841187"/>
          <a:ext cx="2962741" cy="4414874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119062</xdr:colOff>
      <xdr:row>115</xdr:row>
      <xdr:rowOff>261938</xdr:rowOff>
    </xdr:from>
    <xdr:to>
      <xdr:col>11</xdr:col>
      <xdr:colOff>3081803</xdr:colOff>
      <xdr:row>115</xdr:row>
      <xdr:rowOff>4676812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2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00" y="70794563"/>
          <a:ext cx="2962741" cy="4414874"/>
        </a:xfrm>
        <a:prstGeom prst="rect">
          <a:avLst/>
        </a:prstGeom>
      </xdr:spPr>
    </xdr:pic>
    <xdr:clientData/>
  </xdr:twoCellAnchor>
  <xdr:twoCellAnchor editAs="oneCell">
    <xdr:from>
      <xdr:col>11</xdr:col>
      <xdr:colOff>166684</xdr:colOff>
      <xdr:row>210</xdr:row>
      <xdr:rowOff>476247</xdr:rowOff>
    </xdr:from>
    <xdr:to>
      <xdr:col>12</xdr:col>
      <xdr:colOff>1974260</xdr:colOff>
      <xdr:row>219</xdr:row>
      <xdr:rowOff>176246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2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45622" y="113228435"/>
          <a:ext cx="5998576" cy="441487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265</xdr:row>
      <xdr:rowOff>95250</xdr:rowOff>
    </xdr:from>
    <xdr:to>
      <xdr:col>12</xdr:col>
      <xdr:colOff>1998076</xdr:colOff>
      <xdr:row>273</xdr:row>
      <xdr:rowOff>319124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2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9438" y="129778125"/>
          <a:ext cx="5998576" cy="4414874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238124</xdr:colOff>
      <xdr:row>312</xdr:row>
      <xdr:rowOff>119062</xdr:rowOff>
    </xdr:from>
    <xdr:to>
      <xdr:col>12</xdr:col>
      <xdr:colOff>2045700</xdr:colOff>
      <xdr:row>320</xdr:row>
      <xdr:rowOff>342936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2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17062" y="145780125"/>
          <a:ext cx="5998576" cy="441487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190498</xdr:colOff>
      <xdr:row>245</xdr:row>
      <xdr:rowOff>0</xdr:rowOff>
    </xdr:from>
    <xdr:to>
      <xdr:col>13</xdr:col>
      <xdr:colOff>5608619</xdr:colOff>
      <xdr:row>265</xdr:row>
      <xdr:rowOff>9524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2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69436" y="115466813"/>
          <a:ext cx="14966933" cy="10429874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291</xdr:row>
      <xdr:rowOff>571498</xdr:rowOff>
    </xdr:from>
    <xdr:to>
      <xdr:col>13</xdr:col>
      <xdr:colOff>5555765</xdr:colOff>
      <xdr:row>311</xdr:row>
      <xdr:rowOff>410236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2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17064" y="131444998"/>
          <a:ext cx="14866451" cy="10363863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142873</xdr:colOff>
      <xdr:row>6</xdr:row>
      <xdr:rowOff>523873</xdr:rowOff>
    </xdr:from>
    <xdr:to>
      <xdr:col>13</xdr:col>
      <xdr:colOff>5714998</xdr:colOff>
      <xdr:row>22</xdr:row>
      <xdr:rowOff>401063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21811" y="5024436"/>
          <a:ext cx="15120937" cy="825919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190496</xdr:colOff>
      <xdr:row>339</xdr:row>
      <xdr:rowOff>1</xdr:rowOff>
    </xdr:from>
    <xdr:to>
      <xdr:col>13</xdr:col>
      <xdr:colOff>4667250</xdr:colOff>
      <xdr:row>354</xdr:row>
      <xdr:rowOff>668197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2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90434" y="150637876"/>
          <a:ext cx="14025566" cy="11050446"/>
        </a:xfrm>
        <a:prstGeom prst="rect">
          <a:avLst/>
        </a:prstGeom>
      </xdr:spPr>
    </xdr:pic>
    <xdr:clientData/>
  </xdr:twoCellAnchor>
  <xdr:twoCellAnchor editAs="oneCell">
    <xdr:from>
      <xdr:col>11</xdr:col>
      <xdr:colOff>166686</xdr:colOff>
      <xdr:row>79</xdr:row>
      <xdr:rowOff>0</xdr:rowOff>
    </xdr:from>
    <xdr:to>
      <xdr:col>13</xdr:col>
      <xdr:colOff>5714999</xdr:colOff>
      <xdr:row>90</xdr:row>
      <xdr:rowOff>1394388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2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66624" y="35671125"/>
          <a:ext cx="15097125" cy="7157013"/>
        </a:xfrm>
        <a:prstGeom prst="rect">
          <a:avLst/>
        </a:prstGeom>
      </xdr:spPr>
    </xdr:pic>
    <xdr:clientData/>
  </xdr:twoCellAnchor>
  <xdr:twoCellAnchor editAs="oneCell">
    <xdr:from>
      <xdr:col>13</xdr:col>
      <xdr:colOff>2100262</xdr:colOff>
      <xdr:row>85</xdr:row>
      <xdr:rowOff>471478</xdr:rowOff>
    </xdr:from>
    <xdr:to>
      <xdr:col>13</xdr:col>
      <xdr:colOff>5063003</xdr:colOff>
      <xdr:row>90</xdr:row>
      <xdr:rowOff>2266977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2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8012" y="40857478"/>
          <a:ext cx="2962741" cy="44148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1219200</xdr:colOff>
          <xdr:row>0</xdr:row>
          <xdr:rowOff>106680</xdr:rowOff>
        </xdr:from>
        <xdr:to>
          <xdr:col>13</xdr:col>
          <xdr:colOff>1981200</xdr:colOff>
          <xdr:row>0</xdr:row>
          <xdr:rowOff>487680</xdr:rowOff>
        </xdr:to>
        <xdr:sp macro="" textlink="">
          <xdr:nvSpPr>
            <xdr:cNvPr id="737281" name="TextBox1" hidden="1">
              <a:extLst>
                <a:ext uri="{63B3BB69-23CF-44E3-9099-C40C66FF867C}">
                  <a14:compatExt spid="_x0000_s737281"/>
                </a:ext>
                <a:ext uri="{FF2B5EF4-FFF2-40B4-BE49-F238E27FC236}">
                  <a16:creationId xmlns:a16="http://schemas.microsoft.com/office/drawing/2014/main" id="{00000000-0008-0000-2900-0000014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3619500</xdr:colOff>
          <xdr:row>0</xdr:row>
          <xdr:rowOff>106680</xdr:rowOff>
        </xdr:from>
        <xdr:to>
          <xdr:col>13</xdr:col>
          <xdr:colOff>4381500</xdr:colOff>
          <xdr:row>0</xdr:row>
          <xdr:rowOff>487680</xdr:rowOff>
        </xdr:to>
        <xdr:sp macro="" textlink="">
          <xdr:nvSpPr>
            <xdr:cNvPr id="737282" name="TextBox2" hidden="1">
              <a:extLst>
                <a:ext uri="{63B3BB69-23CF-44E3-9099-C40C66FF867C}">
                  <a14:compatExt spid="_x0000_s737282"/>
                </a:ext>
                <a:ext uri="{FF2B5EF4-FFF2-40B4-BE49-F238E27FC236}">
                  <a16:creationId xmlns:a16="http://schemas.microsoft.com/office/drawing/2014/main" id="{00000000-0008-0000-2900-0000024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4953000</xdr:colOff>
          <xdr:row>0</xdr:row>
          <xdr:rowOff>106680</xdr:rowOff>
        </xdr:from>
        <xdr:to>
          <xdr:col>13</xdr:col>
          <xdr:colOff>1074420</xdr:colOff>
          <xdr:row>0</xdr:row>
          <xdr:rowOff>487680</xdr:rowOff>
        </xdr:to>
        <xdr:sp macro="" textlink="">
          <xdr:nvSpPr>
            <xdr:cNvPr id="737283" name="Label1" hidden="1">
              <a:extLst>
                <a:ext uri="{63B3BB69-23CF-44E3-9099-C40C66FF867C}">
                  <a14:compatExt spid="_x0000_s737283"/>
                </a:ext>
                <a:ext uri="{FF2B5EF4-FFF2-40B4-BE49-F238E27FC236}">
                  <a16:creationId xmlns:a16="http://schemas.microsoft.com/office/drawing/2014/main" id="{00000000-0008-0000-2900-0000034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2065020</xdr:colOff>
          <xdr:row>0</xdr:row>
          <xdr:rowOff>121920</xdr:rowOff>
        </xdr:from>
        <xdr:to>
          <xdr:col>13</xdr:col>
          <xdr:colOff>3550920</xdr:colOff>
          <xdr:row>0</xdr:row>
          <xdr:rowOff>502920</xdr:rowOff>
        </xdr:to>
        <xdr:sp macro="" textlink="">
          <xdr:nvSpPr>
            <xdr:cNvPr id="737284" name="Label2" hidden="1">
              <a:extLst>
                <a:ext uri="{63B3BB69-23CF-44E3-9099-C40C66FF867C}">
                  <a14:compatExt spid="_x0000_s737284"/>
                </a:ext>
                <a:ext uri="{FF2B5EF4-FFF2-40B4-BE49-F238E27FC236}">
                  <a16:creationId xmlns:a16="http://schemas.microsoft.com/office/drawing/2014/main" id="{00000000-0008-0000-2900-0000044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3500438</xdr:colOff>
      <xdr:row>1</xdr:row>
      <xdr:rowOff>95250</xdr:rowOff>
    </xdr:from>
    <xdr:to>
      <xdr:col>13</xdr:col>
      <xdr:colOff>5738813</xdr:colOff>
      <xdr:row>2</xdr:row>
      <xdr:rowOff>571500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29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28188" y="690563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126999</xdr:colOff>
      <xdr:row>81</xdr:row>
      <xdr:rowOff>492123</xdr:rowOff>
    </xdr:from>
    <xdr:to>
      <xdr:col>12</xdr:col>
      <xdr:colOff>2607508</xdr:colOff>
      <xdr:row>84</xdr:row>
      <xdr:rowOff>2035175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01174" y="30876873"/>
          <a:ext cx="6661984" cy="311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158750</xdr:colOff>
      <xdr:row>98</xdr:row>
      <xdr:rowOff>269874</xdr:rowOff>
    </xdr:from>
    <xdr:to>
      <xdr:col>12</xdr:col>
      <xdr:colOff>3779563</xdr:colOff>
      <xdr:row>101</xdr:row>
      <xdr:rowOff>2593976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2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32925" y="44723049"/>
          <a:ext cx="7802288" cy="3905252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102</xdr:row>
      <xdr:rowOff>498472</xdr:rowOff>
    </xdr:from>
    <xdr:to>
      <xdr:col>13</xdr:col>
      <xdr:colOff>5504068</xdr:colOff>
      <xdr:row>108</xdr:row>
      <xdr:rowOff>125412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085300" y="49733197"/>
          <a:ext cx="14927468" cy="2770190"/>
        </a:xfrm>
        <a:prstGeom prst="rect">
          <a:avLst/>
        </a:prstGeom>
      </xdr:spPr>
    </xdr:pic>
    <xdr:clientData/>
  </xdr:twoCellAnchor>
  <xdr:twoCellAnchor editAs="oneCell">
    <xdr:from>
      <xdr:col>11</xdr:col>
      <xdr:colOff>165875</xdr:colOff>
      <xdr:row>109</xdr:row>
      <xdr:rowOff>507188</xdr:rowOff>
    </xdr:from>
    <xdr:to>
      <xdr:col>13</xdr:col>
      <xdr:colOff>5495925</xdr:colOff>
      <xdr:row>115</xdr:row>
      <xdr:rowOff>71612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2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40050" y="57657188"/>
          <a:ext cx="14864575" cy="2707674"/>
        </a:xfrm>
        <a:prstGeom prst="rect">
          <a:avLst/>
        </a:prstGeom>
      </xdr:spPr>
    </xdr:pic>
    <xdr:clientData/>
  </xdr:twoCellAnchor>
  <xdr:twoCellAnchor editAs="oneCell">
    <xdr:from>
      <xdr:col>11</xdr:col>
      <xdr:colOff>134936</xdr:colOff>
      <xdr:row>117</xdr:row>
      <xdr:rowOff>20600</xdr:rowOff>
    </xdr:from>
    <xdr:to>
      <xdr:col>13</xdr:col>
      <xdr:colOff>5519737</xdr:colOff>
      <xdr:row>122</xdr:row>
      <xdr:rowOff>176837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2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33249" y="89555600"/>
          <a:ext cx="14933613" cy="2775612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119062</xdr:colOff>
      <xdr:row>69</xdr:row>
      <xdr:rowOff>103179</xdr:rowOff>
    </xdr:from>
    <xdr:to>
      <xdr:col>13</xdr:col>
      <xdr:colOff>5574786</xdr:colOff>
      <xdr:row>79</xdr:row>
      <xdr:rowOff>457194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2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17375" y="27154179"/>
          <a:ext cx="15004536" cy="5592765"/>
        </a:xfrm>
        <a:prstGeom prst="rect">
          <a:avLst/>
        </a:prstGeom>
      </xdr:spPr>
    </xdr:pic>
    <xdr:clientData/>
  </xdr:twoCellAnchor>
  <xdr:twoCellAnchor editAs="oneCell">
    <xdr:from>
      <xdr:col>11</xdr:col>
      <xdr:colOff>142873</xdr:colOff>
      <xdr:row>123</xdr:row>
      <xdr:rowOff>166685</xdr:rowOff>
    </xdr:from>
    <xdr:to>
      <xdr:col>13</xdr:col>
      <xdr:colOff>3631655</xdr:colOff>
      <xdr:row>153</xdr:row>
      <xdr:rowOff>285749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17048" y="73166285"/>
          <a:ext cx="13023307" cy="15844839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190497</xdr:colOff>
      <xdr:row>205</xdr:row>
      <xdr:rowOff>238122</xdr:rowOff>
    </xdr:from>
    <xdr:to>
      <xdr:col>13</xdr:col>
      <xdr:colOff>3690936</xdr:colOff>
      <xdr:row>235</xdr:row>
      <xdr:rowOff>359472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2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64672" y="94945197"/>
          <a:ext cx="13034964" cy="15837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190498</xdr:colOff>
      <xdr:row>258</xdr:row>
      <xdr:rowOff>0</xdr:rowOff>
    </xdr:from>
    <xdr:to>
      <xdr:col>13</xdr:col>
      <xdr:colOff>5608619</xdr:colOff>
      <xdr:row>277</xdr:row>
      <xdr:rowOff>476249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2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64673" y="116881275"/>
          <a:ext cx="14952646" cy="10353674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311</xdr:row>
      <xdr:rowOff>571498</xdr:rowOff>
    </xdr:from>
    <xdr:to>
      <xdr:col>13</xdr:col>
      <xdr:colOff>5555765</xdr:colOff>
      <xdr:row>331</xdr:row>
      <xdr:rowOff>410236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2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212301" y="132759448"/>
          <a:ext cx="14852164" cy="10182888"/>
        </a:xfrm>
        <a:prstGeom prst="rect">
          <a:avLst/>
        </a:prstGeom>
      </xdr:spPr>
    </xdr:pic>
    <xdr:clientData/>
  </xdr:twoCellAnchor>
  <xdr:twoCellAnchor editAs="oneCell">
    <xdr:from>
      <xdr:col>11</xdr:col>
      <xdr:colOff>166686</xdr:colOff>
      <xdr:row>23</xdr:row>
      <xdr:rowOff>261937</xdr:rowOff>
    </xdr:from>
    <xdr:to>
      <xdr:col>12</xdr:col>
      <xdr:colOff>3748086</xdr:colOff>
      <xdr:row>30</xdr:row>
      <xdr:rowOff>457833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2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4999" y="13668375"/>
          <a:ext cx="7772400" cy="3863021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238127</xdr:colOff>
      <xdr:row>79</xdr:row>
      <xdr:rowOff>642939</xdr:rowOff>
    </xdr:from>
    <xdr:to>
      <xdr:col>11</xdr:col>
      <xdr:colOff>2485836</xdr:colOff>
      <xdr:row>80</xdr:row>
      <xdr:rowOff>595313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2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36440" y="36075939"/>
          <a:ext cx="2247709" cy="3857624"/>
        </a:xfrm>
        <a:prstGeom prst="rect">
          <a:avLst/>
        </a:prstGeom>
      </xdr:spPr>
    </xdr:pic>
    <xdr:clientData/>
  </xdr:twoCellAnchor>
  <xdr:twoCellAnchor editAs="oneCell">
    <xdr:from>
      <xdr:col>12</xdr:col>
      <xdr:colOff>3000375</xdr:colOff>
      <xdr:row>81</xdr:row>
      <xdr:rowOff>452438</xdr:rowOff>
    </xdr:from>
    <xdr:to>
      <xdr:col>12</xdr:col>
      <xdr:colOff>5248084</xdr:colOff>
      <xdr:row>84</xdr:row>
      <xdr:rowOff>2738437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2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9688" y="40409813"/>
          <a:ext cx="2247709" cy="3857624"/>
        </a:xfrm>
        <a:prstGeom prst="rect">
          <a:avLst/>
        </a:prstGeom>
      </xdr:spPr>
    </xdr:pic>
    <xdr:clientData/>
  </xdr:twoCellAnchor>
  <xdr:twoCellAnchor editAs="oneCell">
    <xdr:from>
      <xdr:col>12</xdr:col>
      <xdr:colOff>4048124</xdr:colOff>
      <xdr:row>98</xdr:row>
      <xdr:rowOff>381000</xdr:rowOff>
    </xdr:from>
    <xdr:to>
      <xdr:col>13</xdr:col>
      <xdr:colOff>938021</xdr:colOff>
      <xdr:row>101</xdr:row>
      <xdr:rowOff>2666999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2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37437" y="56626125"/>
          <a:ext cx="2247709" cy="3857624"/>
        </a:xfrm>
        <a:prstGeom prst="rect">
          <a:avLst/>
        </a:prstGeom>
      </xdr:spPr>
    </xdr:pic>
    <xdr:clientData/>
  </xdr:twoCellAnchor>
  <xdr:twoCellAnchor editAs="oneCell">
    <xdr:from>
      <xdr:col>11</xdr:col>
      <xdr:colOff>166687</xdr:colOff>
      <xdr:row>108</xdr:row>
      <xdr:rowOff>309562</xdr:rowOff>
    </xdr:from>
    <xdr:to>
      <xdr:col>11</xdr:col>
      <xdr:colOff>2414396</xdr:colOff>
      <xdr:row>108</xdr:row>
      <xdr:rowOff>4167186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2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0" y="65127187"/>
          <a:ext cx="2247709" cy="385762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190499</xdr:colOff>
      <xdr:row>115</xdr:row>
      <xdr:rowOff>381000</xdr:rowOff>
    </xdr:from>
    <xdr:to>
      <xdr:col>11</xdr:col>
      <xdr:colOff>2438208</xdr:colOff>
      <xdr:row>115</xdr:row>
      <xdr:rowOff>4238624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2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88812" y="73104375"/>
          <a:ext cx="2247709" cy="3857624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190499</xdr:colOff>
      <xdr:row>122</xdr:row>
      <xdr:rowOff>357188</xdr:rowOff>
    </xdr:from>
    <xdr:to>
      <xdr:col>11</xdr:col>
      <xdr:colOff>2438208</xdr:colOff>
      <xdr:row>122</xdr:row>
      <xdr:rowOff>4214812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2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88812" y="92511563"/>
          <a:ext cx="2247709" cy="3857624"/>
        </a:xfrm>
        <a:prstGeom prst="rect">
          <a:avLst/>
        </a:prstGeom>
      </xdr:spPr>
    </xdr:pic>
    <xdr:clientData/>
  </xdr:twoCellAnchor>
  <xdr:twoCellAnchor editAs="oneCell">
    <xdr:from>
      <xdr:col>11</xdr:col>
      <xdr:colOff>166687</xdr:colOff>
      <xdr:row>154</xdr:row>
      <xdr:rowOff>47625</xdr:rowOff>
    </xdr:from>
    <xdr:to>
      <xdr:col>12</xdr:col>
      <xdr:colOff>3748087</xdr:colOff>
      <xdr:row>161</xdr:row>
      <xdr:rowOff>243521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2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0" y="101727000"/>
          <a:ext cx="7772400" cy="3863021"/>
        </a:xfrm>
        <a:prstGeom prst="rect">
          <a:avLst/>
        </a:prstGeom>
      </xdr:spPr>
    </xdr:pic>
    <xdr:clientData/>
  </xdr:twoCellAnchor>
  <xdr:twoCellAnchor editAs="oneCell">
    <xdr:from>
      <xdr:col>11</xdr:col>
      <xdr:colOff>261938</xdr:colOff>
      <xdr:row>236</xdr:row>
      <xdr:rowOff>47624</xdr:rowOff>
    </xdr:from>
    <xdr:to>
      <xdr:col>11</xdr:col>
      <xdr:colOff>2509647</xdr:colOff>
      <xdr:row>243</xdr:row>
      <xdr:rowOff>238123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2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51" y="159615187"/>
          <a:ext cx="2247709" cy="3857624"/>
        </a:xfrm>
        <a:prstGeom prst="rect">
          <a:avLst/>
        </a:prstGeom>
      </xdr:spPr>
    </xdr:pic>
    <xdr:clientData/>
  </xdr:twoCellAnchor>
  <xdr:twoCellAnchor editAs="oneCell">
    <xdr:from>
      <xdr:col>11</xdr:col>
      <xdr:colOff>214312</xdr:colOff>
      <xdr:row>278</xdr:row>
      <xdr:rowOff>190500</xdr:rowOff>
    </xdr:from>
    <xdr:to>
      <xdr:col>12</xdr:col>
      <xdr:colOff>3795712</xdr:colOff>
      <xdr:row>285</xdr:row>
      <xdr:rowOff>386396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2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2625" y="154757438"/>
          <a:ext cx="7772400" cy="3863021"/>
        </a:xfrm>
        <a:prstGeom prst="rect">
          <a:avLst/>
        </a:prstGeom>
      </xdr:spPr>
    </xdr:pic>
    <xdr:clientData/>
  </xdr:twoCellAnchor>
  <xdr:twoCellAnchor editAs="oneCell">
    <xdr:from>
      <xdr:col>11</xdr:col>
      <xdr:colOff>309562</xdr:colOff>
      <xdr:row>332</xdr:row>
      <xdr:rowOff>166688</xdr:rowOff>
    </xdr:from>
    <xdr:to>
      <xdr:col>11</xdr:col>
      <xdr:colOff>2557271</xdr:colOff>
      <xdr:row>339</xdr:row>
      <xdr:rowOff>357187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2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07875" y="216955688"/>
          <a:ext cx="2247709" cy="3857624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119060</xdr:colOff>
      <xdr:row>7</xdr:row>
      <xdr:rowOff>0</xdr:rowOff>
    </xdr:from>
    <xdr:to>
      <xdr:col>13</xdr:col>
      <xdr:colOff>5691185</xdr:colOff>
      <xdr:row>22</xdr:row>
      <xdr:rowOff>401065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09873" y="5024438"/>
          <a:ext cx="15120937" cy="825919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190497</xdr:colOff>
      <xdr:row>352</xdr:row>
      <xdr:rowOff>1</xdr:rowOff>
    </xdr:from>
    <xdr:to>
      <xdr:col>13</xdr:col>
      <xdr:colOff>3738562</xdr:colOff>
      <xdr:row>368</xdr:row>
      <xdr:rowOff>55565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2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81310" y="181498876"/>
          <a:ext cx="13096877" cy="10318752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190501</xdr:colOff>
      <xdr:row>85</xdr:row>
      <xdr:rowOff>500063</xdr:rowOff>
    </xdr:from>
    <xdr:to>
      <xdr:col>13</xdr:col>
      <xdr:colOff>5738814</xdr:colOff>
      <xdr:row>97</xdr:row>
      <xdr:rowOff>1370576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2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81314" y="42838688"/>
          <a:ext cx="15097125" cy="7157013"/>
        </a:xfrm>
        <a:prstGeom prst="rect">
          <a:avLst/>
        </a:prstGeom>
      </xdr:spPr>
    </xdr:pic>
    <xdr:clientData/>
  </xdr:twoCellAnchor>
  <xdr:twoCellAnchor editAs="oneCell">
    <xdr:from>
      <xdr:col>13</xdr:col>
      <xdr:colOff>2605087</xdr:colOff>
      <xdr:row>92</xdr:row>
      <xdr:rowOff>509588</xdr:rowOff>
    </xdr:from>
    <xdr:to>
      <xdr:col>13</xdr:col>
      <xdr:colOff>4852796</xdr:colOff>
      <xdr:row>97</xdr:row>
      <xdr:rowOff>1747837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2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2212" y="49658588"/>
          <a:ext cx="2247709" cy="3857624"/>
        </a:xfrm>
        <a:prstGeom prst="rect">
          <a:avLst/>
        </a:prstGeom>
      </xdr:spPr>
    </xdr:pic>
    <xdr:clientData/>
  </xdr:twoCellAnchor>
  <xdr:twoCellAnchor editAs="oneCell">
    <xdr:from>
      <xdr:col>13</xdr:col>
      <xdr:colOff>690563</xdr:colOff>
      <xdr:row>364</xdr:row>
      <xdr:rowOff>1143001</xdr:rowOff>
    </xdr:from>
    <xdr:to>
      <xdr:col>13</xdr:col>
      <xdr:colOff>5634038</xdr:colOff>
      <xdr:row>368</xdr:row>
      <xdr:rowOff>1023938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2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7688" y="193119376"/>
          <a:ext cx="4943475" cy="38576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1219200</xdr:colOff>
          <xdr:row>0</xdr:row>
          <xdr:rowOff>106680</xdr:rowOff>
        </xdr:from>
        <xdr:to>
          <xdr:col>13</xdr:col>
          <xdr:colOff>1981200</xdr:colOff>
          <xdr:row>0</xdr:row>
          <xdr:rowOff>487680</xdr:rowOff>
        </xdr:to>
        <xdr:sp macro="" textlink="">
          <xdr:nvSpPr>
            <xdr:cNvPr id="808961" name="TextBox1" hidden="1">
              <a:extLst>
                <a:ext uri="{63B3BB69-23CF-44E3-9099-C40C66FF867C}">
                  <a14:compatExt spid="_x0000_s808961"/>
                </a:ext>
                <a:ext uri="{FF2B5EF4-FFF2-40B4-BE49-F238E27FC236}">
                  <a16:creationId xmlns:a16="http://schemas.microsoft.com/office/drawing/2014/main" id="{00000000-0008-0000-2A00-000001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3619500</xdr:colOff>
          <xdr:row>0</xdr:row>
          <xdr:rowOff>106680</xdr:rowOff>
        </xdr:from>
        <xdr:to>
          <xdr:col>13</xdr:col>
          <xdr:colOff>4381500</xdr:colOff>
          <xdr:row>0</xdr:row>
          <xdr:rowOff>487680</xdr:rowOff>
        </xdr:to>
        <xdr:sp macro="" textlink="">
          <xdr:nvSpPr>
            <xdr:cNvPr id="808962" name="TextBox2" hidden="1">
              <a:extLst>
                <a:ext uri="{63B3BB69-23CF-44E3-9099-C40C66FF867C}">
                  <a14:compatExt spid="_x0000_s808962"/>
                </a:ext>
                <a:ext uri="{FF2B5EF4-FFF2-40B4-BE49-F238E27FC236}">
                  <a16:creationId xmlns:a16="http://schemas.microsoft.com/office/drawing/2014/main" id="{00000000-0008-0000-2A00-000002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4953000</xdr:colOff>
          <xdr:row>0</xdr:row>
          <xdr:rowOff>106680</xdr:rowOff>
        </xdr:from>
        <xdr:to>
          <xdr:col>13</xdr:col>
          <xdr:colOff>1074420</xdr:colOff>
          <xdr:row>0</xdr:row>
          <xdr:rowOff>487680</xdr:rowOff>
        </xdr:to>
        <xdr:sp macro="" textlink="">
          <xdr:nvSpPr>
            <xdr:cNvPr id="808963" name="Label1" hidden="1">
              <a:extLst>
                <a:ext uri="{63B3BB69-23CF-44E3-9099-C40C66FF867C}">
                  <a14:compatExt spid="_x0000_s808963"/>
                </a:ext>
                <a:ext uri="{FF2B5EF4-FFF2-40B4-BE49-F238E27FC236}">
                  <a16:creationId xmlns:a16="http://schemas.microsoft.com/office/drawing/2014/main" id="{00000000-0008-0000-2A00-000003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2065020</xdr:colOff>
          <xdr:row>0</xdr:row>
          <xdr:rowOff>121920</xdr:rowOff>
        </xdr:from>
        <xdr:to>
          <xdr:col>13</xdr:col>
          <xdr:colOff>3550920</xdr:colOff>
          <xdr:row>0</xdr:row>
          <xdr:rowOff>502920</xdr:rowOff>
        </xdr:to>
        <xdr:sp macro="" textlink="">
          <xdr:nvSpPr>
            <xdr:cNvPr id="808964" name="Label2" hidden="1">
              <a:extLst>
                <a:ext uri="{63B3BB69-23CF-44E3-9099-C40C66FF867C}">
                  <a14:compatExt spid="_x0000_s808964"/>
                </a:ext>
                <a:ext uri="{FF2B5EF4-FFF2-40B4-BE49-F238E27FC236}">
                  <a16:creationId xmlns:a16="http://schemas.microsoft.com/office/drawing/2014/main" id="{00000000-0008-0000-2A00-000004580C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3548063</xdr:colOff>
      <xdr:row>1</xdr:row>
      <xdr:rowOff>71437</xdr:rowOff>
    </xdr:from>
    <xdr:to>
      <xdr:col>13</xdr:col>
      <xdr:colOff>5786438</xdr:colOff>
      <xdr:row>2</xdr:row>
      <xdr:rowOff>547687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2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95188" y="666750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3</xdr:col>
      <xdr:colOff>2076449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193591</xdr:colOff>
      <xdr:row>10</xdr:row>
      <xdr:rowOff>315138</xdr:rowOff>
    </xdr:from>
    <xdr:to>
      <xdr:col>6</xdr:col>
      <xdr:colOff>311213</xdr:colOff>
      <xdr:row>17</xdr:row>
      <xdr:rowOff>402977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61091" y="6411138"/>
          <a:ext cx="2879872" cy="3754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13600</xdr:colOff>
      <xdr:row>10</xdr:row>
      <xdr:rowOff>214324</xdr:rowOff>
    </xdr:from>
    <xdr:to>
      <xdr:col>9</xdr:col>
      <xdr:colOff>1390406</xdr:colOff>
      <xdr:row>17</xdr:row>
      <xdr:rowOff>454931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72350" y="6310324"/>
          <a:ext cx="3091306" cy="3907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1309688</xdr:colOff>
      <xdr:row>10</xdr:row>
      <xdr:rowOff>123720</xdr:rowOff>
    </xdr:from>
    <xdr:to>
      <xdr:col>3</xdr:col>
      <xdr:colOff>164299</xdr:colOff>
      <xdr:row>17</xdr:row>
      <xdr:rowOff>180005</xdr:rowOff>
    </xdr:to>
    <xdr:pic>
      <xdr:nvPicPr>
        <xdr:cNvPr id="5" name="Рисунок 4" descr="Лайк1.jpg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1" y="6219720"/>
          <a:ext cx="1902611" cy="3723410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1309688</xdr:colOff>
      <xdr:row>27</xdr:row>
      <xdr:rowOff>331075</xdr:rowOff>
    </xdr:from>
    <xdr:to>
      <xdr:col>3</xdr:col>
      <xdr:colOff>217966</xdr:colOff>
      <xdr:row>34</xdr:row>
      <xdr:rowOff>444729</xdr:rowOff>
    </xdr:to>
    <xdr:pic>
      <xdr:nvPicPr>
        <xdr:cNvPr id="6" name="Рисунок 5" descr="Л1С.jpg">
          <a:extLst>
            <a:ext uri="{FF2B5EF4-FFF2-40B4-BE49-F238E27FC236}">
              <a16:creationId xmlns:a16="http://schemas.microsoft.com/office/drawing/2014/main" id="{00000000-0008-0000-2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1" y="16856950"/>
          <a:ext cx="1956278" cy="3780779"/>
        </a:xfrm>
        <a:prstGeom prst="rect">
          <a:avLst/>
        </a:prstGeom>
      </xdr:spPr>
    </xdr:pic>
    <xdr:clientData/>
  </xdr:twoCellAnchor>
  <xdr:twoCellAnchor editAs="oneCell">
    <xdr:from>
      <xdr:col>4</xdr:col>
      <xdr:colOff>46400</xdr:colOff>
      <xdr:row>27</xdr:row>
      <xdr:rowOff>357192</xdr:rowOff>
    </xdr:from>
    <xdr:to>
      <xdr:col>6</xdr:col>
      <xdr:colOff>225771</xdr:colOff>
      <xdr:row>35</xdr:row>
      <xdr:rowOff>150855</xdr:rowOff>
    </xdr:to>
    <xdr:pic>
      <xdr:nvPicPr>
        <xdr:cNvPr id="7" name="Рисунок 6" descr="Л2С.jpg">
          <a:extLst>
            <a:ext uri="{FF2B5EF4-FFF2-40B4-BE49-F238E27FC236}">
              <a16:creationId xmlns:a16="http://schemas.microsoft.com/office/drawing/2014/main" id="{00000000-0008-0000-2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13900" y="16883067"/>
          <a:ext cx="2941621" cy="3984663"/>
        </a:xfrm>
        <a:prstGeom prst="rect">
          <a:avLst/>
        </a:prstGeom>
      </xdr:spPr>
    </xdr:pic>
    <xdr:clientData/>
  </xdr:twoCellAnchor>
  <xdr:twoCellAnchor editAs="oneCell">
    <xdr:from>
      <xdr:col>7</xdr:col>
      <xdr:colOff>1603787</xdr:colOff>
      <xdr:row>27</xdr:row>
      <xdr:rowOff>453194</xdr:rowOff>
    </xdr:from>
    <xdr:to>
      <xdr:col>9</xdr:col>
      <xdr:colOff>1333122</xdr:colOff>
      <xdr:row>34</xdr:row>
      <xdr:rowOff>508582</xdr:rowOff>
    </xdr:to>
    <xdr:pic>
      <xdr:nvPicPr>
        <xdr:cNvPr id="8" name="Рисунок 7" descr="Л3С.jpg">
          <a:extLst>
            <a:ext uri="{FF2B5EF4-FFF2-40B4-BE49-F238E27FC236}">
              <a16:creationId xmlns:a16="http://schemas.microsoft.com/office/drawing/2014/main" id="{00000000-0008-0000-2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48037" y="16979069"/>
          <a:ext cx="3158335" cy="3722513"/>
        </a:xfrm>
        <a:prstGeom prst="rect">
          <a:avLst/>
        </a:prstGeom>
      </xdr:spPr>
    </xdr:pic>
    <xdr:clientData/>
  </xdr:twoCellAnchor>
  <xdr:twoCellAnchor editAs="oneCell">
    <xdr:from>
      <xdr:col>3</xdr:col>
      <xdr:colOff>3001304</xdr:colOff>
      <xdr:row>45</xdr:row>
      <xdr:rowOff>491636</xdr:rowOff>
    </xdr:from>
    <xdr:to>
      <xdr:col>6</xdr:col>
      <xdr:colOff>447692</xdr:colOff>
      <xdr:row>54</xdr:row>
      <xdr:rowOff>7186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2B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54117" y="23780261"/>
          <a:ext cx="3423325" cy="4230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1023937</xdr:colOff>
      <xdr:row>45</xdr:row>
      <xdr:rowOff>500063</xdr:rowOff>
    </xdr:from>
    <xdr:to>
      <xdr:col>3</xdr:col>
      <xdr:colOff>365317</xdr:colOff>
      <xdr:row>54</xdr:row>
      <xdr:rowOff>125060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2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8750" y="25884188"/>
          <a:ext cx="2389380" cy="4339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1185925</xdr:colOff>
      <xdr:row>45</xdr:row>
      <xdr:rowOff>511292</xdr:rowOff>
    </xdr:from>
    <xdr:to>
      <xdr:col>9</xdr:col>
      <xdr:colOff>1680271</xdr:colOff>
      <xdr:row>54</xdr:row>
      <xdr:rowOff>104222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2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30175" y="23799917"/>
          <a:ext cx="3923346" cy="430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3642360</xdr:colOff>
          <xdr:row>0</xdr:row>
          <xdr:rowOff>106680</xdr:rowOff>
        </xdr:from>
        <xdr:to>
          <xdr:col>13</xdr:col>
          <xdr:colOff>4404360</xdr:colOff>
          <xdr:row>0</xdr:row>
          <xdr:rowOff>487680</xdr:rowOff>
        </xdr:to>
        <xdr:sp macro="" textlink="">
          <xdr:nvSpPr>
            <xdr:cNvPr id="738305" name="TextBox1" hidden="1">
              <a:extLst>
                <a:ext uri="{63B3BB69-23CF-44E3-9099-C40C66FF867C}">
                  <a14:compatExt spid="_x0000_s738305"/>
                </a:ext>
                <a:ext uri="{FF2B5EF4-FFF2-40B4-BE49-F238E27FC236}">
                  <a16:creationId xmlns:a16="http://schemas.microsoft.com/office/drawing/2014/main" id="{00000000-0008-0000-2B00-0000014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6515100</xdr:colOff>
          <xdr:row>0</xdr:row>
          <xdr:rowOff>106680</xdr:rowOff>
        </xdr:from>
        <xdr:to>
          <xdr:col>13</xdr:col>
          <xdr:colOff>7284720</xdr:colOff>
          <xdr:row>0</xdr:row>
          <xdr:rowOff>541020</xdr:rowOff>
        </xdr:to>
        <xdr:sp macro="" textlink="">
          <xdr:nvSpPr>
            <xdr:cNvPr id="738306" name="TextBox2" hidden="1">
              <a:extLst>
                <a:ext uri="{63B3BB69-23CF-44E3-9099-C40C66FF867C}">
                  <a14:compatExt spid="_x0000_s738306"/>
                </a:ext>
                <a:ext uri="{FF2B5EF4-FFF2-40B4-BE49-F238E27FC236}">
                  <a16:creationId xmlns:a16="http://schemas.microsoft.com/office/drawing/2014/main" id="{00000000-0008-0000-2B00-0000024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2087880</xdr:colOff>
          <xdr:row>0</xdr:row>
          <xdr:rowOff>114300</xdr:rowOff>
        </xdr:from>
        <xdr:to>
          <xdr:col>13</xdr:col>
          <xdr:colOff>3573780</xdr:colOff>
          <xdr:row>0</xdr:row>
          <xdr:rowOff>495300</xdr:rowOff>
        </xdr:to>
        <xdr:sp macro="" textlink="">
          <xdr:nvSpPr>
            <xdr:cNvPr id="738307" name="Label1" hidden="1">
              <a:extLst>
                <a:ext uri="{63B3BB69-23CF-44E3-9099-C40C66FF867C}">
                  <a14:compatExt spid="_x0000_s738307"/>
                </a:ext>
                <a:ext uri="{FF2B5EF4-FFF2-40B4-BE49-F238E27FC236}">
                  <a16:creationId xmlns:a16="http://schemas.microsoft.com/office/drawing/2014/main" id="{00000000-0008-0000-2B00-0000034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4953000</xdr:colOff>
          <xdr:row>0</xdr:row>
          <xdr:rowOff>114300</xdr:rowOff>
        </xdr:from>
        <xdr:to>
          <xdr:col>13</xdr:col>
          <xdr:colOff>6438900</xdr:colOff>
          <xdr:row>0</xdr:row>
          <xdr:rowOff>495300</xdr:rowOff>
        </xdr:to>
        <xdr:sp macro="" textlink="">
          <xdr:nvSpPr>
            <xdr:cNvPr id="738308" name="Label2" hidden="1">
              <a:extLst>
                <a:ext uri="{63B3BB69-23CF-44E3-9099-C40C66FF867C}">
                  <a14:compatExt spid="_x0000_s738308"/>
                </a:ext>
                <a:ext uri="{FF2B5EF4-FFF2-40B4-BE49-F238E27FC236}">
                  <a16:creationId xmlns:a16="http://schemas.microsoft.com/office/drawing/2014/main" id="{00000000-0008-0000-2B00-00000444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6381750</xdr:colOff>
      <xdr:row>1</xdr:row>
      <xdr:rowOff>71438</xdr:rowOff>
    </xdr:from>
    <xdr:to>
      <xdr:col>13</xdr:col>
      <xdr:colOff>8620125</xdr:colOff>
      <xdr:row>2</xdr:row>
      <xdr:rowOff>547688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2B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31938" y="666751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609600</xdr:colOff>
      <xdr:row>1</xdr:row>
      <xdr:rowOff>96840</xdr:rowOff>
    </xdr:from>
    <xdr:to>
      <xdr:col>13</xdr:col>
      <xdr:colOff>373529</xdr:colOff>
      <xdr:row>1</xdr:row>
      <xdr:rowOff>896940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01200" y="617540"/>
          <a:ext cx="2392829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166688</xdr:colOff>
      <xdr:row>29</xdr:row>
      <xdr:rowOff>95249</xdr:rowOff>
    </xdr:from>
    <xdr:to>
      <xdr:col>10</xdr:col>
      <xdr:colOff>5787630</xdr:colOff>
      <xdr:row>39</xdr:row>
      <xdr:rowOff>452437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01" y="16097249"/>
          <a:ext cx="8002192" cy="5595938"/>
        </a:xfrm>
        <a:prstGeom prst="rect">
          <a:avLst/>
        </a:prstGeom>
      </xdr:spPr>
    </xdr:pic>
    <xdr:clientData/>
  </xdr:twoCellAnchor>
  <xdr:twoCellAnchor editAs="oneCell">
    <xdr:from>
      <xdr:col>1</xdr:col>
      <xdr:colOff>595309</xdr:colOff>
      <xdr:row>38</xdr:row>
      <xdr:rowOff>476251</xdr:rowOff>
    </xdr:from>
    <xdr:to>
      <xdr:col>11</xdr:col>
      <xdr:colOff>102168</xdr:colOff>
      <xdr:row>81</xdr:row>
      <xdr:rowOff>476250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" t="106" r="-681" b="-106"/>
        <a:stretch/>
      </xdr:blipFill>
      <xdr:spPr>
        <a:xfrm>
          <a:off x="1000122" y="21193126"/>
          <a:ext cx="24462359" cy="225266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3680460</xdr:colOff>
          <xdr:row>0</xdr:row>
          <xdr:rowOff>106680</xdr:rowOff>
        </xdr:from>
        <xdr:to>
          <xdr:col>10</xdr:col>
          <xdr:colOff>4442460</xdr:colOff>
          <xdr:row>0</xdr:row>
          <xdr:rowOff>487680</xdr:rowOff>
        </xdr:to>
        <xdr:sp macro="" textlink="">
          <xdr:nvSpPr>
            <xdr:cNvPr id="354305" name="TextBox1" hidden="1">
              <a:extLst>
                <a:ext uri="{63B3BB69-23CF-44E3-9099-C40C66FF867C}">
                  <a14:compatExt spid="_x0000_s354305"/>
                </a:ext>
                <a:ext uri="{FF2B5EF4-FFF2-40B4-BE49-F238E27FC236}">
                  <a16:creationId xmlns:a16="http://schemas.microsoft.com/office/drawing/2014/main" id="{00000000-0008-0000-0500-00000168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6553200</xdr:colOff>
          <xdr:row>0</xdr:row>
          <xdr:rowOff>106680</xdr:rowOff>
        </xdr:from>
        <xdr:to>
          <xdr:col>10</xdr:col>
          <xdr:colOff>7315200</xdr:colOff>
          <xdr:row>0</xdr:row>
          <xdr:rowOff>487680</xdr:rowOff>
        </xdr:to>
        <xdr:sp macro="" textlink="">
          <xdr:nvSpPr>
            <xdr:cNvPr id="354306" name="TextBox2" hidden="1">
              <a:extLst>
                <a:ext uri="{63B3BB69-23CF-44E3-9099-C40C66FF867C}">
                  <a14:compatExt spid="_x0000_s354306"/>
                </a:ext>
                <a:ext uri="{FF2B5EF4-FFF2-40B4-BE49-F238E27FC236}">
                  <a16:creationId xmlns:a16="http://schemas.microsoft.com/office/drawing/2014/main" id="{00000000-0008-0000-0500-00000268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2118360</xdr:colOff>
          <xdr:row>0</xdr:row>
          <xdr:rowOff>121920</xdr:rowOff>
        </xdr:from>
        <xdr:to>
          <xdr:col>10</xdr:col>
          <xdr:colOff>3604260</xdr:colOff>
          <xdr:row>0</xdr:row>
          <xdr:rowOff>502920</xdr:rowOff>
        </xdr:to>
        <xdr:sp macro="" textlink="">
          <xdr:nvSpPr>
            <xdr:cNvPr id="354307" name="Label1" hidden="1">
              <a:extLst>
                <a:ext uri="{63B3BB69-23CF-44E3-9099-C40C66FF867C}">
                  <a14:compatExt spid="_x0000_s354307"/>
                </a:ext>
                <a:ext uri="{FF2B5EF4-FFF2-40B4-BE49-F238E27FC236}">
                  <a16:creationId xmlns:a16="http://schemas.microsoft.com/office/drawing/2014/main" id="{00000000-0008-0000-0500-00000368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4991100</xdr:colOff>
          <xdr:row>0</xdr:row>
          <xdr:rowOff>121920</xdr:rowOff>
        </xdr:from>
        <xdr:to>
          <xdr:col>10</xdr:col>
          <xdr:colOff>6477000</xdr:colOff>
          <xdr:row>0</xdr:row>
          <xdr:rowOff>502920</xdr:rowOff>
        </xdr:to>
        <xdr:sp macro="" textlink="">
          <xdr:nvSpPr>
            <xdr:cNvPr id="354308" name="Label2" hidden="1">
              <a:extLst>
                <a:ext uri="{63B3BB69-23CF-44E3-9099-C40C66FF867C}">
                  <a14:compatExt spid="_x0000_s354308"/>
                </a:ext>
                <a:ext uri="{FF2B5EF4-FFF2-40B4-BE49-F238E27FC236}">
                  <a16:creationId xmlns:a16="http://schemas.microsoft.com/office/drawing/2014/main" id="{00000000-0008-0000-0500-00000468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5072063</xdr:colOff>
      <xdr:row>1</xdr:row>
      <xdr:rowOff>166687</xdr:rowOff>
    </xdr:from>
    <xdr:to>
      <xdr:col>10</xdr:col>
      <xdr:colOff>7310438</xdr:colOff>
      <xdr:row>2</xdr:row>
      <xdr:rowOff>642937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07626" y="762000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428624</xdr:colOff>
      <xdr:row>39</xdr:row>
      <xdr:rowOff>166687</xdr:rowOff>
    </xdr:from>
    <xdr:to>
      <xdr:col>10</xdr:col>
      <xdr:colOff>6977062</xdr:colOff>
      <xdr:row>50</xdr:row>
      <xdr:rowOff>-1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5882937" y="21407437"/>
          <a:ext cx="8929688" cy="5595937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857249</xdr:colOff>
      <xdr:row>54</xdr:row>
      <xdr:rowOff>500059</xdr:rowOff>
    </xdr:from>
    <xdr:to>
      <xdr:col>9</xdr:col>
      <xdr:colOff>13067076</xdr:colOff>
      <xdr:row>64</xdr:row>
      <xdr:rowOff>155751</xdr:rowOff>
    </xdr:to>
    <xdr:pic>
      <xdr:nvPicPr>
        <xdr:cNvPr id="4" name="Рисунок 3" descr="Прайс 3100-Layout2-001.jp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50453" t="52584"/>
        <a:stretch>
          <a:fillRect/>
        </a:stretch>
      </xdr:blipFill>
      <xdr:spPr>
        <a:xfrm>
          <a:off x="16311562" y="32742184"/>
          <a:ext cx="12209827" cy="4894442"/>
        </a:xfrm>
        <a:prstGeom prst="rect">
          <a:avLst/>
        </a:prstGeom>
      </xdr:spPr>
    </xdr:pic>
    <xdr:clientData/>
  </xdr:twoCellAnchor>
  <xdr:twoCellAnchor editAs="oneCell">
    <xdr:from>
      <xdr:col>9</xdr:col>
      <xdr:colOff>1128715</xdr:colOff>
      <xdr:row>45</xdr:row>
      <xdr:rowOff>357178</xdr:rowOff>
    </xdr:from>
    <xdr:to>
      <xdr:col>9</xdr:col>
      <xdr:colOff>13343942</xdr:colOff>
      <xdr:row>54</xdr:row>
      <xdr:rowOff>28308</xdr:rowOff>
    </xdr:to>
    <xdr:pic>
      <xdr:nvPicPr>
        <xdr:cNvPr id="6" name="Рисунок 5" descr="Прайс 3100-Layout2-001.jp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4742" r="50431"/>
        <a:stretch>
          <a:fillRect/>
        </a:stretch>
      </xdr:blipFill>
      <xdr:spPr>
        <a:xfrm>
          <a:off x="16583028" y="27884428"/>
          <a:ext cx="12215227" cy="4671755"/>
        </a:xfrm>
        <a:prstGeom prst="rect">
          <a:avLst/>
        </a:prstGeom>
      </xdr:spPr>
    </xdr:pic>
    <xdr:clientData/>
  </xdr:twoCellAnchor>
  <xdr:twoCellAnchor editAs="oneCell">
    <xdr:from>
      <xdr:col>9</xdr:col>
      <xdr:colOff>1952624</xdr:colOff>
      <xdr:row>34</xdr:row>
      <xdr:rowOff>452437</xdr:rowOff>
    </xdr:from>
    <xdr:to>
      <xdr:col>9</xdr:col>
      <xdr:colOff>13184579</xdr:colOff>
      <xdr:row>44</xdr:row>
      <xdr:rowOff>402290</xdr:rowOff>
    </xdr:to>
    <xdr:pic>
      <xdr:nvPicPr>
        <xdr:cNvPr id="7" name="Рисунок 6" descr="Прайс 3100-Layout2-001.jp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40024" t="5888" r="21157" b="48944"/>
        <a:stretch>
          <a:fillRect/>
        </a:stretch>
      </xdr:blipFill>
      <xdr:spPr>
        <a:xfrm>
          <a:off x="17406937" y="22217062"/>
          <a:ext cx="11231955" cy="5474353"/>
        </a:xfrm>
        <a:prstGeom prst="rect">
          <a:avLst/>
        </a:prstGeom>
      </xdr:spPr>
    </xdr:pic>
    <xdr:clientData/>
  </xdr:twoCellAnchor>
  <xdr:twoCellAnchor editAs="oneCell">
    <xdr:from>
      <xdr:col>1</xdr:col>
      <xdr:colOff>166686</xdr:colOff>
      <xdr:row>66</xdr:row>
      <xdr:rowOff>71436</xdr:rowOff>
    </xdr:from>
    <xdr:to>
      <xdr:col>9</xdr:col>
      <xdr:colOff>14581862</xdr:colOff>
      <xdr:row>99</xdr:row>
      <xdr:rowOff>238125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9" y="36314061"/>
          <a:ext cx="29464676" cy="174545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523265" name="TextBox1" hidden="1">
              <a:extLst>
                <a:ext uri="{63B3BB69-23CF-44E3-9099-C40C66FF867C}">
                  <a14:compatExt spid="_x0000_s523265"/>
                </a:ext>
                <a:ext uri="{FF2B5EF4-FFF2-40B4-BE49-F238E27FC236}">
                  <a16:creationId xmlns:a16="http://schemas.microsoft.com/office/drawing/2014/main" id="{00000000-0008-0000-0600-000001F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487680</xdr:rowOff>
        </xdr:to>
        <xdr:sp macro="" textlink="">
          <xdr:nvSpPr>
            <xdr:cNvPr id="523266" name="TextBox2" hidden="1">
              <a:extLst>
                <a:ext uri="{63B3BB69-23CF-44E3-9099-C40C66FF867C}">
                  <a14:compatExt spid="_x0000_s523266"/>
                </a:ext>
                <a:ext uri="{FF2B5EF4-FFF2-40B4-BE49-F238E27FC236}">
                  <a16:creationId xmlns:a16="http://schemas.microsoft.com/office/drawing/2014/main" id="{00000000-0008-0000-0600-000002F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523267" name="Label1" hidden="1">
              <a:extLst>
                <a:ext uri="{63B3BB69-23CF-44E3-9099-C40C66FF867C}">
                  <a14:compatExt spid="_x0000_s523267"/>
                </a:ext>
                <a:ext uri="{FF2B5EF4-FFF2-40B4-BE49-F238E27FC236}">
                  <a16:creationId xmlns:a16="http://schemas.microsoft.com/office/drawing/2014/main" id="{00000000-0008-0000-0600-000003F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523268" name="Label2" hidden="1">
              <a:extLst>
                <a:ext uri="{63B3BB69-23CF-44E3-9099-C40C66FF867C}">
                  <a14:compatExt spid="_x0000_s523268"/>
                </a:ext>
                <a:ext uri="{FF2B5EF4-FFF2-40B4-BE49-F238E27FC236}">
                  <a16:creationId xmlns:a16="http://schemas.microsoft.com/office/drawing/2014/main" id="{00000000-0008-0000-0600-000004FC07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12596813</xdr:colOff>
      <xdr:row>1</xdr:row>
      <xdr:rowOff>23813</xdr:rowOff>
    </xdr:from>
    <xdr:to>
      <xdr:col>10</xdr:col>
      <xdr:colOff>71438</xdr:colOff>
      <xdr:row>2</xdr:row>
      <xdr:rowOff>500063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51126" y="619126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57200" y="62484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119063</xdr:colOff>
      <xdr:row>37</xdr:row>
      <xdr:rowOff>166688</xdr:rowOff>
    </xdr:from>
    <xdr:to>
      <xdr:col>9</xdr:col>
      <xdr:colOff>13120687</xdr:colOff>
      <xdr:row>73</xdr:row>
      <xdr:rowOff>323612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20359688"/>
          <a:ext cx="28051124" cy="190164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4442460</xdr:colOff>
          <xdr:row>0</xdr:row>
          <xdr:rowOff>487680</xdr:rowOff>
        </xdr:to>
        <xdr:sp macro="" textlink="">
          <xdr:nvSpPr>
            <xdr:cNvPr id="591873" name="TextBox1" hidden="1">
              <a:extLst>
                <a:ext uri="{63B3BB69-23CF-44E3-9099-C40C66FF867C}">
                  <a14:compatExt spid="_x0000_s591873"/>
                </a:ext>
                <a:ext uri="{FF2B5EF4-FFF2-40B4-BE49-F238E27FC236}">
                  <a16:creationId xmlns:a16="http://schemas.microsoft.com/office/drawing/2014/main" id="{00000000-0008-0000-0700-0000010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487680</xdr:rowOff>
        </xdr:to>
        <xdr:sp macro="" textlink="">
          <xdr:nvSpPr>
            <xdr:cNvPr id="591874" name="TextBox2" hidden="1">
              <a:extLst>
                <a:ext uri="{63B3BB69-23CF-44E3-9099-C40C66FF867C}">
                  <a14:compatExt spid="_x0000_s591874"/>
                </a:ext>
                <a:ext uri="{FF2B5EF4-FFF2-40B4-BE49-F238E27FC236}">
                  <a16:creationId xmlns:a16="http://schemas.microsoft.com/office/drawing/2014/main" id="{00000000-0008-0000-0700-0000020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3604260</xdr:colOff>
          <xdr:row>0</xdr:row>
          <xdr:rowOff>502920</xdr:rowOff>
        </xdr:to>
        <xdr:sp macro="" textlink="">
          <xdr:nvSpPr>
            <xdr:cNvPr id="591875" name="Label1" hidden="1">
              <a:extLst>
                <a:ext uri="{63B3BB69-23CF-44E3-9099-C40C66FF867C}">
                  <a14:compatExt spid="_x0000_s591875"/>
                </a:ext>
                <a:ext uri="{FF2B5EF4-FFF2-40B4-BE49-F238E27FC236}">
                  <a16:creationId xmlns:a16="http://schemas.microsoft.com/office/drawing/2014/main" id="{00000000-0008-0000-0700-0000030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6477000</xdr:colOff>
          <xdr:row>0</xdr:row>
          <xdr:rowOff>502920</xdr:rowOff>
        </xdr:to>
        <xdr:sp macro="" textlink="">
          <xdr:nvSpPr>
            <xdr:cNvPr id="591876" name="Label2" hidden="1">
              <a:extLst>
                <a:ext uri="{63B3BB69-23CF-44E3-9099-C40C66FF867C}">
                  <a14:compatExt spid="_x0000_s591876"/>
                </a:ext>
                <a:ext uri="{FF2B5EF4-FFF2-40B4-BE49-F238E27FC236}">
                  <a16:creationId xmlns:a16="http://schemas.microsoft.com/office/drawing/2014/main" id="{00000000-0008-0000-0700-00000408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10906125</xdr:colOff>
      <xdr:row>1</xdr:row>
      <xdr:rowOff>119063</xdr:rowOff>
    </xdr:from>
    <xdr:to>
      <xdr:col>9</xdr:col>
      <xdr:colOff>13144500</xdr:colOff>
      <xdr:row>2</xdr:row>
      <xdr:rowOff>595313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0438" y="714376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23811</xdr:colOff>
      <xdr:row>37</xdr:row>
      <xdr:rowOff>95251</xdr:rowOff>
    </xdr:from>
    <xdr:to>
      <xdr:col>9</xdr:col>
      <xdr:colOff>13882686</xdr:colOff>
      <xdr:row>78</xdr:row>
      <xdr:rowOff>343569</xdr:rowOff>
    </xdr:to>
    <xdr:pic>
      <xdr:nvPicPr>
        <xdr:cNvPr id="4" name="Рисунок 3" descr="Прайс 3700-Layout1-001.jp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4" y="20621626"/>
          <a:ext cx="28908375" cy="2172719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666625" name="TextBox1" hidden="1">
              <a:extLst>
                <a:ext uri="{63B3BB69-23CF-44E3-9099-C40C66FF867C}">
                  <a14:compatExt spid="_x0000_s666625"/>
                </a:ext>
                <a:ext uri="{FF2B5EF4-FFF2-40B4-BE49-F238E27FC236}">
                  <a16:creationId xmlns:a16="http://schemas.microsoft.com/office/drawing/2014/main" id="{00000000-0008-0000-0800-0000012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666626" name="TextBox2" hidden="1">
              <a:extLst>
                <a:ext uri="{63B3BB69-23CF-44E3-9099-C40C66FF867C}">
                  <a14:compatExt spid="_x0000_s666626"/>
                </a:ext>
                <a:ext uri="{FF2B5EF4-FFF2-40B4-BE49-F238E27FC236}">
                  <a16:creationId xmlns:a16="http://schemas.microsoft.com/office/drawing/2014/main" id="{00000000-0008-0000-0800-0000022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666627" name="Label1" hidden="1">
              <a:extLst>
                <a:ext uri="{63B3BB69-23CF-44E3-9099-C40C66FF867C}">
                  <a14:compatExt spid="_x0000_s666627"/>
                </a:ext>
                <a:ext uri="{FF2B5EF4-FFF2-40B4-BE49-F238E27FC236}">
                  <a16:creationId xmlns:a16="http://schemas.microsoft.com/office/drawing/2014/main" id="{00000000-0008-0000-0800-0000032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666628" name="Label2" hidden="1">
              <a:extLst>
                <a:ext uri="{63B3BB69-23CF-44E3-9099-C40C66FF867C}">
                  <a14:compatExt spid="_x0000_s666628"/>
                </a:ext>
                <a:ext uri="{FF2B5EF4-FFF2-40B4-BE49-F238E27FC236}">
                  <a16:creationId xmlns:a16="http://schemas.microsoft.com/office/drawing/2014/main" id="{00000000-0008-0000-0800-0000042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11763375</xdr:colOff>
      <xdr:row>1</xdr:row>
      <xdr:rowOff>23813</xdr:rowOff>
    </xdr:from>
    <xdr:to>
      <xdr:col>9</xdr:col>
      <xdr:colOff>14001750</xdr:colOff>
      <xdr:row>2</xdr:row>
      <xdr:rowOff>500063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7688" y="619126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5124449</xdr:colOff>
      <xdr:row>1</xdr:row>
      <xdr:rowOff>1511672</xdr:rowOff>
    </xdr:to>
    <xdr:pic>
      <xdr:nvPicPr>
        <xdr:cNvPr id="2" name="Рисунок 1" descr="ЛоготипNEW.jp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447675" y="628650"/>
          <a:ext cx="5086349" cy="14735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285750</xdr:colOff>
      <xdr:row>13</xdr:row>
      <xdr:rowOff>381001</xdr:rowOff>
    </xdr:from>
    <xdr:to>
      <xdr:col>9</xdr:col>
      <xdr:colOff>7870473</xdr:colOff>
      <xdr:row>24</xdr:row>
      <xdr:rowOff>47627</xdr:rowOff>
    </xdr:to>
    <xdr:pic>
      <xdr:nvPicPr>
        <xdr:cNvPr id="4" name="Рисунок 3" descr="Прайс 4300-Layout1-001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90563" y="8001001"/>
          <a:ext cx="22634223" cy="5429251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</xdr:colOff>
      <xdr:row>48</xdr:row>
      <xdr:rowOff>285749</xdr:rowOff>
    </xdr:from>
    <xdr:to>
      <xdr:col>8</xdr:col>
      <xdr:colOff>714373</xdr:colOff>
      <xdr:row>58</xdr:row>
      <xdr:rowOff>194258</xdr:rowOff>
    </xdr:to>
    <xdr:pic>
      <xdr:nvPicPr>
        <xdr:cNvPr id="5" name="Рисунок 4" descr="Прайс 4300-Layout1-001.jp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6750" y="14716124"/>
          <a:ext cx="14120811" cy="5147259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</xdr:colOff>
      <xdr:row>35</xdr:row>
      <xdr:rowOff>333374</xdr:rowOff>
    </xdr:from>
    <xdr:to>
      <xdr:col>9</xdr:col>
      <xdr:colOff>7777665</xdr:colOff>
      <xdr:row>45</xdr:row>
      <xdr:rowOff>357186</xdr:rowOff>
    </xdr:to>
    <xdr:pic>
      <xdr:nvPicPr>
        <xdr:cNvPr id="3" name="Рисунок 2" descr="Прайс 4300-Layout1-001.jp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6750" y="19478624"/>
          <a:ext cx="22565228" cy="52625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3680460</xdr:colOff>
          <xdr:row>0</xdr:row>
          <xdr:rowOff>106680</xdr:rowOff>
        </xdr:from>
        <xdr:to>
          <xdr:col>9</xdr:col>
          <xdr:colOff>4427220</xdr:colOff>
          <xdr:row>0</xdr:row>
          <xdr:rowOff>480060</xdr:rowOff>
        </xdr:to>
        <xdr:sp macro="" textlink="">
          <xdr:nvSpPr>
            <xdr:cNvPr id="698369" name="TextBox1" hidden="1">
              <a:extLst>
                <a:ext uri="{63B3BB69-23CF-44E3-9099-C40C66FF867C}">
                  <a14:compatExt spid="_x0000_s698369"/>
                </a:ext>
                <a:ext uri="{FF2B5EF4-FFF2-40B4-BE49-F238E27FC236}">
                  <a16:creationId xmlns:a16="http://schemas.microsoft.com/office/drawing/2014/main" id="{00000000-0008-0000-0900-000001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6553200</xdr:colOff>
          <xdr:row>0</xdr:row>
          <xdr:rowOff>106680</xdr:rowOff>
        </xdr:from>
        <xdr:to>
          <xdr:col>9</xdr:col>
          <xdr:colOff>7315200</xdr:colOff>
          <xdr:row>0</xdr:row>
          <xdr:rowOff>480060</xdr:rowOff>
        </xdr:to>
        <xdr:sp macro="" textlink="">
          <xdr:nvSpPr>
            <xdr:cNvPr id="698370" name="TextBox2" hidden="1">
              <a:extLst>
                <a:ext uri="{63B3BB69-23CF-44E3-9099-C40C66FF867C}">
                  <a14:compatExt spid="_x0000_s698370"/>
                </a:ext>
                <a:ext uri="{FF2B5EF4-FFF2-40B4-BE49-F238E27FC236}">
                  <a16:creationId xmlns:a16="http://schemas.microsoft.com/office/drawing/2014/main" id="{00000000-0008-0000-0900-000002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2118360</xdr:colOff>
          <xdr:row>0</xdr:row>
          <xdr:rowOff>121920</xdr:rowOff>
        </xdr:from>
        <xdr:to>
          <xdr:col>9</xdr:col>
          <xdr:colOff>3611880</xdr:colOff>
          <xdr:row>0</xdr:row>
          <xdr:rowOff>502920</xdr:rowOff>
        </xdr:to>
        <xdr:sp macro="" textlink="">
          <xdr:nvSpPr>
            <xdr:cNvPr id="698371" name="Label1" hidden="1">
              <a:extLst>
                <a:ext uri="{63B3BB69-23CF-44E3-9099-C40C66FF867C}">
                  <a14:compatExt spid="_x0000_s698371"/>
                </a:ext>
                <a:ext uri="{FF2B5EF4-FFF2-40B4-BE49-F238E27FC236}">
                  <a16:creationId xmlns:a16="http://schemas.microsoft.com/office/drawing/2014/main" id="{00000000-0008-0000-0900-000003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4991100</xdr:colOff>
          <xdr:row>0</xdr:row>
          <xdr:rowOff>121920</xdr:rowOff>
        </xdr:from>
        <xdr:to>
          <xdr:col>9</xdr:col>
          <xdr:colOff>6484620</xdr:colOff>
          <xdr:row>0</xdr:row>
          <xdr:rowOff>502920</xdr:rowOff>
        </xdr:to>
        <xdr:sp macro="" textlink="">
          <xdr:nvSpPr>
            <xdr:cNvPr id="698372" name="Label2" hidden="1">
              <a:extLst>
                <a:ext uri="{63B3BB69-23CF-44E3-9099-C40C66FF867C}">
                  <a14:compatExt spid="_x0000_s698372"/>
                </a:ext>
                <a:ext uri="{FF2B5EF4-FFF2-40B4-BE49-F238E27FC236}">
                  <a16:creationId xmlns:a16="http://schemas.microsoft.com/office/drawing/2014/main" id="{00000000-0008-0000-0900-000004A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8501062</xdr:colOff>
      <xdr:row>1</xdr:row>
      <xdr:rowOff>142875</xdr:rowOff>
    </xdr:from>
    <xdr:to>
      <xdr:col>9</xdr:col>
      <xdr:colOff>10739437</xdr:colOff>
      <xdr:row>2</xdr:row>
      <xdr:rowOff>619125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55375" y="738188"/>
          <a:ext cx="2238375" cy="2119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1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47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30.xml"/><Relationship Id="rId11" Type="http://schemas.openxmlformats.org/officeDocument/2006/relationships/image" Target="../media/image49.emf"/><Relationship Id="rId5" Type="http://schemas.openxmlformats.org/officeDocument/2006/relationships/image" Target="../media/image46.emf"/><Relationship Id="rId10" Type="http://schemas.openxmlformats.org/officeDocument/2006/relationships/control" Target="../activeX/activeX32.xml"/><Relationship Id="rId4" Type="http://schemas.openxmlformats.org/officeDocument/2006/relationships/control" Target="../activeX/activeX29.xml"/><Relationship Id="rId9" Type="http://schemas.openxmlformats.org/officeDocument/2006/relationships/image" Target="../media/image48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5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54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34.xml"/><Relationship Id="rId11" Type="http://schemas.openxmlformats.org/officeDocument/2006/relationships/image" Target="../media/image56.emf"/><Relationship Id="rId5" Type="http://schemas.openxmlformats.org/officeDocument/2006/relationships/image" Target="../media/image53.emf"/><Relationship Id="rId10" Type="http://schemas.openxmlformats.org/officeDocument/2006/relationships/control" Target="../activeX/activeX36.xml"/><Relationship Id="rId4" Type="http://schemas.openxmlformats.org/officeDocument/2006/relationships/control" Target="../activeX/activeX33.xml"/><Relationship Id="rId9" Type="http://schemas.openxmlformats.org/officeDocument/2006/relationships/image" Target="../media/image55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9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59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8.xml"/><Relationship Id="rId11" Type="http://schemas.openxmlformats.org/officeDocument/2006/relationships/image" Target="../media/image61.emf"/><Relationship Id="rId5" Type="http://schemas.openxmlformats.org/officeDocument/2006/relationships/image" Target="../media/image58.emf"/><Relationship Id="rId10" Type="http://schemas.openxmlformats.org/officeDocument/2006/relationships/control" Target="../activeX/activeX40.xml"/><Relationship Id="rId4" Type="http://schemas.openxmlformats.org/officeDocument/2006/relationships/control" Target="../activeX/activeX37.xml"/><Relationship Id="rId9" Type="http://schemas.openxmlformats.org/officeDocument/2006/relationships/image" Target="../media/image60.e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3.xml"/><Relationship Id="rId3" Type="http://schemas.openxmlformats.org/officeDocument/2006/relationships/vmlDrawing" Target="../drawings/vmlDrawing11.vml"/><Relationship Id="rId7" Type="http://schemas.openxmlformats.org/officeDocument/2006/relationships/image" Target="../media/image64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42.xml"/><Relationship Id="rId11" Type="http://schemas.openxmlformats.org/officeDocument/2006/relationships/image" Target="../media/image66.emf"/><Relationship Id="rId5" Type="http://schemas.openxmlformats.org/officeDocument/2006/relationships/image" Target="../media/image63.emf"/><Relationship Id="rId10" Type="http://schemas.openxmlformats.org/officeDocument/2006/relationships/control" Target="../activeX/activeX44.xml"/><Relationship Id="rId4" Type="http://schemas.openxmlformats.org/officeDocument/2006/relationships/control" Target="../activeX/activeX41.xml"/><Relationship Id="rId9" Type="http://schemas.openxmlformats.org/officeDocument/2006/relationships/image" Target="../media/image65.emf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7.xml"/><Relationship Id="rId3" Type="http://schemas.openxmlformats.org/officeDocument/2006/relationships/vmlDrawing" Target="../drawings/vmlDrawing12.vml"/><Relationship Id="rId7" Type="http://schemas.openxmlformats.org/officeDocument/2006/relationships/image" Target="../media/image68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46.xml"/><Relationship Id="rId11" Type="http://schemas.openxmlformats.org/officeDocument/2006/relationships/image" Target="../media/image70.emf"/><Relationship Id="rId5" Type="http://schemas.openxmlformats.org/officeDocument/2006/relationships/image" Target="../media/image63.emf"/><Relationship Id="rId10" Type="http://schemas.openxmlformats.org/officeDocument/2006/relationships/control" Target="../activeX/activeX48.xml"/><Relationship Id="rId4" Type="http://schemas.openxmlformats.org/officeDocument/2006/relationships/control" Target="../activeX/activeX45.xml"/><Relationship Id="rId9" Type="http://schemas.openxmlformats.org/officeDocument/2006/relationships/image" Target="../media/image69.emf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1.xml"/><Relationship Id="rId3" Type="http://schemas.openxmlformats.org/officeDocument/2006/relationships/vmlDrawing" Target="../drawings/vmlDrawing13.vml"/><Relationship Id="rId7" Type="http://schemas.openxmlformats.org/officeDocument/2006/relationships/image" Target="../media/image73.emf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50.xml"/><Relationship Id="rId11" Type="http://schemas.openxmlformats.org/officeDocument/2006/relationships/image" Target="../media/image75.emf"/><Relationship Id="rId5" Type="http://schemas.openxmlformats.org/officeDocument/2006/relationships/image" Target="../media/image72.emf"/><Relationship Id="rId10" Type="http://schemas.openxmlformats.org/officeDocument/2006/relationships/control" Target="../activeX/activeX52.xml"/><Relationship Id="rId4" Type="http://schemas.openxmlformats.org/officeDocument/2006/relationships/control" Target="../activeX/activeX49.xml"/><Relationship Id="rId9" Type="http://schemas.openxmlformats.org/officeDocument/2006/relationships/image" Target="../media/image74.emf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5.xml"/><Relationship Id="rId3" Type="http://schemas.openxmlformats.org/officeDocument/2006/relationships/vmlDrawing" Target="../drawings/vmlDrawing14.vml"/><Relationship Id="rId7" Type="http://schemas.openxmlformats.org/officeDocument/2006/relationships/image" Target="../media/image78.emf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54.xml"/><Relationship Id="rId11" Type="http://schemas.openxmlformats.org/officeDocument/2006/relationships/image" Target="../media/image80.emf"/><Relationship Id="rId5" Type="http://schemas.openxmlformats.org/officeDocument/2006/relationships/image" Target="../media/image77.emf"/><Relationship Id="rId10" Type="http://schemas.openxmlformats.org/officeDocument/2006/relationships/control" Target="../activeX/activeX56.xml"/><Relationship Id="rId4" Type="http://schemas.openxmlformats.org/officeDocument/2006/relationships/control" Target="../activeX/activeX53.xml"/><Relationship Id="rId9" Type="http://schemas.openxmlformats.org/officeDocument/2006/relationships/image" Target="../media/image79.emf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9.xml"/><Relationship Id="rId3" Type="http://schemas.openxmlformats.org/officeDocument/2006/relationships/vmlDrawing" Target="../drawings/vmlDrawing15.vml"/><Relationship Id="rId7" Type="http://schemas.openxmlformats.org/officeDocument/2006/relationships/image" Target="../media/image83.emf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58.xml"/><Relationship Id="rId11" Type="http://schemas.openxmlformats.org/officeDocument/2006/relationships/image" Target="../media/image85.emf"/><Relationship Id="rId5" Type="http://schemas.openxmlformats.org/officeDocument/2006/relationships/image" Target="../media/image82.emf"/><Relationship Id="rId10" Type="http://schemas.openxmlformats.org/officeDocument/2006/relationships/control" Target="../activeX/activeX60.xml"/><Relationship Id="rId4" Type="http://schemas.openxmlformats.org/officeDocument/2006/relationships/control" Target="../activeX/activeX57.xml"/><Relationship Id="rId9" Type="http://schemas.openxmlformats.org/officeDocument/2006/relationships/image" Target="../media/image84.emf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3.xml"/><Relationship Id="rId3" Type="http://schemas.openxmlformats.org/officeDocument/2006/relationships/vmlDrawing" Target="../drawings/vmlDrawing16.vml"/><Relationship Id="rId7" Type="http://schemas.openxmlformats.org/officeDocument/2006/relationships/image" Target="../media/image24.emf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62.xml"/><Relationship Id="rId11" Type="http://schemas.openxmlformats.org/officeDocument/2006/relationships/image" Target="../media/image90.emf"/><Relationship Id="rId5" Type="http://schemas.openxmlformats.org/officeDocument/2006/relationships/image" Target="../media/image88.emf"/><Relationship Id="rId10" Type="http://schemas.openxmlformats.org/officeDocument/2006/relationships/control" Target="../activeX/activeX64.xml"/><Relationship Id="rId4" Type="http://schemas.openxmlformats.org/officeDocument/2006/relationships/control" Target="../activeX/activeX61.xml"/><Relationship Id="rId9" Type="http://schemas.openxmlformats.org/officeDocument/2006/relationships/image" Target="../media/image89.emf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7.xml"/><Relationship Id="rId3" Type="http://schemas.openxmlformats.org/officeDocument/2006/relationships/vmlDrawing" Target="../drawings/vmlDrawing17.vml"/><Relationship Id="rId7" Type="http://schemas.openxmlformats.org/officeDocument/2006/relationships/image" Target="../media/image94.emf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6" Type="http://schemas.openxmlformats.org/officeDocument/2006/relationships/control" Target="../activeX/activeX66.xml"/><Relationship Id="rId11" Type="http://schemas.openxmlformats.org/officeDocument/2006/relationships/image" Target="../media/image96.emf"/><Relationship Id="rId5" Type="http://schemas.openxmlformats.org/officeDocument/2006/relationships/image" Target="../media/image93.emf"/><Relationship Id="rId10" Type="http://schemas.openxmlformats.org/officeDocument/2006/relationships/control" Target="../activeX/activeX68.xml"/><Relationship Id="rId4" Type="http://schemas.openxmlformats.org/officeDocument/2006/relationships/control" Target="../activeX/activeX65.xml"/><Relationship Id="rId9" Type="http://schemas.openxmlformats.org/officeDocument/2006/relationships/image" Target="../media/image95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1.xml"/><Relationship Id="rId3" Type="http://schemas.openxmlformats.org/officeDocument/2006/relationships/vmlDrawing" Target="../drawings/vmlDrawing18.vml"/><Relationship Id="rId7" Type="http://schemas.openxmlformats.org/officeDocument/2006/relationships/image" Target="../media/image102.emf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6" Type="http://schemas.openxmlformats.org/officeDocument/2006/relationships/control" Target="../activeX/activeX70.xml"/><Relationship Id="rId11" Type="http://schemas.openxmlformats.org/officeDocument/2006/relationships/image" Target="../media/image104.emf"/><Relationship Id="rId5" Type="http://schemas.openxmlformats.org/officeDocument/2006/relationships/image" Target="../media/image101.emf"/><Relationship Id="rId10" Type="http://schemas.openxmlformats.org/officeDocument/2006/relationships/control" Target="../activeX/activeX72.xml"/><Relationship Id="rId4" Type="http://schemas.openxmlformats.org/officeDocument/2006/relationships/control" Target="../activeX/activeX69.xml"/><Relationship Id="rId9" Type="http://schemas.openxmlformats.org/officeDocument/2006/relationships/image" Target="../media/image103.emf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5.xml"/><Relationship Id="rId3" Type="http://schemas.openxmlformats.org/officeDocument/2006/relationships/vmlDrawing" Target="../drawings/vmlDrawing19.vml"/><Relationship Id="rId7" Type="http://schemas.openxmlformats.org/officeDocument/2006/relationships/image" Target="../media/image109.emf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Relationship Id="rId6" Type="http://schemas.openxmlformats.org/officeDocument/2006/relationships/control" Target="../activeX/activeX74.xml"/><Relationship Id="rId11" Type="http://schemas.openxmlformats.org/officeDocument/2006/relationships/image" Target="../media/image93.emf"/><Relationship Id="rId5" Type="http://schemas.openxmlformats.org/officeDocument/2006/relationships/image" Target="../media/image108.emf"/><Relationship Id="rId10" Type="http://schemas.openxmlformats.org/officeDocument/2006/relationships/control" Target="../activeX/activeX76.xml"/><Relationship Id="rId4" Type="http://schemas.openxmlformats.org/officeDocument/2006/relationships/control" Target="../activeX/activeX73.xml"/><Relationship Id="rId9" Type="http://schemas.openxmlformats.org/officeDocument/2006/relationships/image" Target="../media/image110.emf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9.xml"/><Relationship Id="rId3" Type="http://schemas.openxmlformats.org/officeDocument/2006/relationships/vmlDrawing" Target="../drawings/vmlDrawing20.vml"/><Relationship Id="rId7" Type="http://schemas.openxmlformats.org/officeDocument/2006/relationships/image" Target="../media/image114.emf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Relationship Id="rId6" Type="http://schemas.openxmlformats.org/officeDocument/2006/relationships/control" Target="../activeX/activeX78.xml"/><Relationship Id="rId11" Type="http://schemas.openxmlformats.org/officeDocument/2006/relationships/image" Target="../media/image116.emf"/><Relationship Id="rId5" Type="http://schemas.openxmlformats.org/officeDocument/2006/relationships/image" Target="../media/image113.emf"/><Relationship Id="rId10" Type="http://schemas.openxmlformats.org/officeDocument/2006/relationships/control" Target="../activeX/activeX80.xml"/><Relationship Id="rId4" Type="http://schemas.openxmlformats.org/officeDocument/2006/relationships/control" Target="../activeX/activeX77.xml"/><Relationship Id="rId9" Type="http://schemas.openxmlformats.org/officeDocument/2006/relationships/image" Target="../media/image115.emf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3.xml"/><Relationship Id="rId3" Type="http://schemas.openxmlformats.org/officeDocument/2006/relationships/vmlDrawing" Target="../drawings/vmlDrawing21.vml"/><Relationship Id="rId7" Type="http://schemas.openxmlformats.org/officeDocument/2006/relationships/image" Target="../media/image119.emf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Relationship Id="rId6" Type="http://schemas.openxmlformats.org/officeDocument/2006/relationships/control" Target="../activeX/activeX82.xml"/><Relationship Id="rId11" Type="http://schemas.openxmlformats.org/officeDocument/2006/relationships/image" Target="../media/image121.emf"/><Relationship Id="rId5" Type="http://schemas.openxmlformats.org/officeDocument/2006/relationships/image" Target="../media/image118.emf"/><Relationship Id="rId10" Type="http://schemas.openxmlformats.org/officeDocument/2006/relationships/control" Target="../activeX/activeX84.xml"/><Relationship Id="rId4" Type="http://schemas.openxmlformats.org/officeDocument/2006/relationships/control" Target="../activeX/activeX81.xml"/><Relationship Id="rId9" Type="http://schemas.openxmlformats.org/officeDocument/2006/relationships/image" Target="../media/image120.emf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7.xml"/><Relationship Id="rId3" Type="http://schemas.openxmlformats.org/officeDocument/2006/relationships/vmlDrawing" Target="../drawings/vmlDrawing22.vml"/><Relationship Id="rId7" Type="http://schemas.openxmlformats.org/officeDocument/2006/relationships/image" Target="../media/image125.emf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Relationship Id="rId6" Type="http://schemas.openxmlformats.org/officeDocument/2006/relationships/control" Target="../activeX/activeX86.xml"/><Relationship Id="rId11" Type="http://schemas.openxmlformats.org/officeDocument/2006/relationships/image" Target="../media/image127.emf"/><Relationship Id="rId5" Type="http://schemas.openxmlformats.org/officeDocument/2006/relationships/image" Target="../media/image124.emf"/><Relationship Id="rId10" Type="http://schemas.openxmlformats.org/officeDocument/2006/relationships/control" Target="../activeX/activeX88.xml"/><Relationship Id="rId4" Type="http://schemas.openxmlformats.org/officeDocument/2006/relationships/control" Target="../activeX/activeX85.xml"/><Relationship Id="rId9" Type="http://schemas.openxmlformats.org/officeDocument/2006/relationships/image" Target="../media/image126.emf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1.xml"/><Relationship Id="rId3" Type="http://schemas.openxmlformats.org/officeDocument/2006/relationships/vmlDrawing" Target="../drawings/vmlDrawing23.vml"/><Relationship Id="rId7" Type="http://schemas.openxmlformats.org/officeDocument/2006/relationships/image" Target="../media/image130.emf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Relationship Id="rId6" Type="http://schemas.openxmlformats.org/officeDocument/2006/relationships/control" Target="../activeX/activeX90.xml"/><Relationship Id="rId11" Type="http://schemas.openxmlformats.org/officeDocument/2006/relationships/image" Target="../media/image132.emf"/><Relationship Id="rId5" Type="http://schemas.openxmlformats.org/officeDocument/2006/relationships/image" Target="../media/image129.emf"/><Relationship Id="rId10" Type="http://schemas.openxmlformats.org/officeDocument/2006/relationships/control" Target="../activeX/activeX92.xml"/><Relationship Id="rId4" Type="http://schemas.openxmlformats.org/officeDocument/2006/relationships/control" Target="../activeX/activeX89.xml"/><Relationship Id="rId9" Type="http://schemas.openxmlformats.org/officeDocument/2006/relationships/image" Target="../media/image131.emf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5.xml"/><Relationship Id="rId3" Type="http://schemas.openxmlformats.org/officeDocument/2006/relationships/vmlDrawing" Target="../drawings/vmlDrawing24.vml"/><Relationship Id="rId7" Type="http://schemas.openxmlformats.org/officeDocument/2006/relationships/image" Target="../media/image134.emf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Relationship Id="rId6" Type="http://schemas.openxmlformats.org/officeDocument/2006/relationships/control" Target="../activeX/activeX94.xml"/><Relationship Id="rId11" Type="http://schemas.openxmlformats.org/officeDocument/2006/relationships/image" Target="../media/image136.emf"/><Relationship Id="rId5" Type="http://schemas.openxmlformats.org/officeDocument/2006/relationships/image" Target="../media/image121.emf"/><Relationship Id="rId10" Type="http://schemas.openxmlformats.org/officeDocument/2006/relationships/control" Target="../activeX/activeX96.xml"/><Relationship Id="rId4" Type="http://schemas.openxmlformats.org/officeDocument/2006/relationships/control" Target="../activeX/activeX93.xml"/><Relationship Id="rId9" Type="http://schemas.openxmlformats.org/officeDocument/2006/relationships/image" Target="../media/image135.emf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9.xml"/><Relationship Id="rId3" Type="http://schemas.openxmlformats.org/officeDocument/2006/relationships/vmlDrawing" Target="../drawings/vmlDrawing25.vml"/><Relationship Id="rId7" Type="http://schemas.openxmlformats.org/officeDocument/2006/relationships/image" Target="../media/image139.emf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98.xml"/><Relationship Id="rId11" Type="http://schemas.openxmlformats.org/officeDocument/2006/relationships/image" Target="../media/image141.emf"/><Relationship Id="rId5" Type="http://schemas.openxmlformats.org/officeDocument/2006/relationships/image" Target="../media/image138.emf"/><Relationship Id="rId10" Type="http://schemas.openxmlformats.org/officeDocument/2006/relationships/control" Target="../activeX/activeX100.xml"/><Relationship Id="rId4" Type="http://schemas.openxmlformats.org/officeDocument/2006/relationships/control" Target="../activeX/activeX97.xml"/><Relationship Id="rId9" Type="http://schemas.openxmlformats.org/officeDocument/2006/relationships/image" Target="../media/image140.emf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3.xml"/><Relationship Id="rId3" Type="http://schemas.openxmlformats.org/officeDocument/2006/relationships/vmlDrawing" Target="../drawings/vmlDrawing26.vml"/><Relationship Id="rId7" Type="http://schemas.openxmlformats.org/officeDocument/2006/relationships/image" Target="../media/image144.emf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Relationship Id="rId6" Type="http://schemas.openxmlformats.org/officeDocument/2006/relationships/control" Target="../activeX/activeX102.xml"/><Relationship Id="rId11" Type="http://schemas.openxmlformats.org/officeDocument/2006/relationships/image" Target="../media/image145.emf"/><Relationship Id="rId5" Type="http://schemas.openxmlformats.org/officeDocument/2006/relationships/image" Target="../media/image143.emf"/><Relationship Id="rId10" Type="http://schemas.openxmlformats.org/officeDocument/2006/relationships/control" Target="../activeX/activeX104.xml"/><Relationship Id="rId4" Type="http://schemas.openxmlformats.org/officeDocument/2006/relationships/control" Target="../activeX/activeX101.xml"/><Relationship Id="rId9" Type="http://schemas.openxmlformats.org/officeDocument/2006/relationships/image" Target="../media/image114.emf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7.xml"/><Relationship Id="rId3" Type="http://schemas.openxmlformats.org/officeDocument/2006/relationships/vmlDrawing" Target="../drawings/vmlDrawing27.vml"/><Relationship Id="rId7" Type="http://schemas.openxmlformats.org/officeDocument/2006/relationships/image" Target="../media/image148.emf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Relationship Id="rId6" Type="http://schemas.openxmlformats.org/officeDocument/2006/relationships/control" Target="../activeX/activeX106.xml"/><Relationship Id="rId11" Type="http://schemas.openxmlformats.org/officeDocument/2006/relationships/image" Target="../media/image150.emf"/><Relationship Id="rId5" Type="http://schemas.openxmlformats.org/officeDocument/2006/relationships/image" Target="../media/image147.emf"/><Relationship Id="rId10" Type="http://schemas.openxmlformats.org/officeDocument/2006/relationships/control" Target="../activeX/activeX108.xml"/><Relationship Id="rId4" Type="http://schemas.openxmlformats.org/officeDocument/2006/relationships/control" Target="../activeX/activeX105.xml"/><Relationship Id="rId9" Type="http://schemas.openxmlformats.org/officeDocument/2006/relationships/image" Target="../media/image149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7.emf"/><Relationship Id="rId5" Type="http://schemas.openxmlformats.org/officeDocument/2006/relationships/image" Target="../media/image4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6.emf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1.xml"/><Relationship Id="rId3" Type="http://schemas.openxmlformats.org/officeDocument/2006/relationships/vmlDrawing" Target="../drawings/vmlDrawing28.vml"/><Relationship Id="rId7" Type="http://schemas.openxmlformats.org/officeDocument/2006/relationships/image" Target="../media/image154.emf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Relationship Id="rId6" Type="http://schemas.openxmlformats.org/officeDocument/2006/relationships/control" Target="../activeX/activeX110.xml"/><Relationship Id="rId11" Type="http://schemas.openxmlformats.org/officeDocument/2006/relationships/image" Target="../media/image156.emf"/><Relationship Id="rId5" Type="http://schemas.openxmlformats.org/officeDocument/2006/relationships/image" Target="../media/image153.emf"/><Relationship Id="rId10" Type="http://schemas.openxmlformats.org/officeDocument/2006/relationships/control" Target="../activeX/activeX112.xml"/><Relationship Id="rId4" Type="http://schemas.openxmlformats.org/officeDocument/2006/relationships/control" Target="../activeX/activeX109.xml"/><Relationship Id="rId9" Type="http://schemas.openxmlformats.org/officeDocument/2006/relationships/image" Target="../media/image155.emf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5.xml"/><Relationship Id="rId3" Type="http://schemas.openxmlformats.org/officeDocument/2006/relationships/vmlDrawing" Target="../drawings/vmlDrawing29.vml"/><Relationship Id="rId7" Type="http://schemas.openxmlformats.org/officeDocument/2006/relationships/image" Target="../media/image161.emf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Relationship Id="rId6" Type="http://schemas.openxmlformats.org/officeDocument/2006/relationships/control" Target="../activeX/activeX114.xml"/><Relationship Id="rId11" Type="http://schemas.openxmlformats.org/officeDocument/2006/relationships/image" Target="../media/image163.emf"/><Relationship Id="rId5" Type="http://schemas.openxmlformats.org/officeDocument/2006/relationships/image" Target="../media/image160.emf"/><Relationship Id="rId10" Type="http://schemas.openxmlformats.org/officeDocument/2006/relationships/control" Target="../activeX/activeX116.xml"/><Relationship Id="rId4" Type="http://schemas.openxmlformats.org/officeDocument/2006/relationships/control" Target="../activeX/activeX113.xml"/><Relationship Id="rId9" Type="http://schemas.openxmlformats.org/officeDocument/2006/relationships/image" Target="../media/image162.emf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9.xml"/><Relationship Id="rId3" Type="http://schemas.openxmlformats.org/officeDocument/2006/relationships/vmlDrawing" Target="../drawings/vmlDrawing30.vml"/><Relationship Id="rId7" Type="http://schemas.openxmlformats.org/officeDocument/2006/relationships/image" Target="../media/image168.emf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Relationship Id="rId6" Type="http://schemas.openxmlformats.org/officeDocument/2006/relationships/control" Target="../activeX/activeX118.xml"/><Relationship Id="rId11" Type="http://schemas.openxmlformats.org/officeDocument/2006/relationships/image" Target="../media/image170.emf"/><Relationship Id="rId5" Type="http://schemas.openxmlformats.org/officeDocument/2006/relationships/image" Target="../media/image167.emf"/><Relationship Id="rId10" Type="http://schemas.openxmlformats.org/officeDocument/2006/relationships/control" Target="../activeX/activeX120.xml"/><Relationship Id="rId4" Type="http://schemas.openxmlformats.org/officeDocument/2006/relationships/control" Target="../activeX/activeX117.xml"/><Relationship Id="rId9" Type="http://schemas.openxmlformats.org/officeDocument/2006/relationships/image" Target="../media/image169.emf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3.xml"/><Relationship Id="rId3" Type="http://schemas.openxmlformats.org/officeDocument/2006/relationships/vmlDrawing" Target="../drawings/vmlDrawing31.vml"/><Relationship Id="rId7" Type="http://schemas.openxmlformats.org/officeDocument/2006/relationships/image" Target="../media/image154.emf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Relationship Id="rId6" Type="http://schemas.openxmlformats.org/officeDocument/2006/relationships/control" Target="../activeX/activeX122.xml"/><Relationship Id="rId11" Type="http://schemas.openxmlformats.org/officeDocument/2006/relationships/image" Target="../media/image174.emf"/><Relationship Id="rId5" Type="http://schemas.openxmlformats.org/officeDocument/2006/relationships/image" Target="../media/image172.emf"/><Relationship Id="rId10" Type="http://schemas.openxmlformats.org/officeDocument/2006/relationships/control" Target="../activeX/activeX124.xml"/><Relationship Id="rId4" Type="http://schemas.openxmlformats.org/officeDocument/2006/relationships/control" Target="../activeX/activeX121.xml"/><Relationship Id="rId9" Type="http://schemas.openxmlformats.org/officeDocument/2006/relationships/image" Target="../media/image173.emf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7.xml"/><Relationship Id="rId3" Type="http://schemas.openxmlformats.org/officeDocument/2006/relationships/vmlDrawing" Target="../drawings/vmlDrawing32.vml"/><Relationship Id="rId7" Type="http://schemas.openxmlformats.org/officeDocument/2006/relationships/image" Target="../media/image176.emf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Relationship Id="rId6" Type="http://schemas.openxmlformats.org/officeDocument/2006/relationships/control" Target="../activeX/activeX126.xml"/><Relationship Id="rId11" Type="http://schemas.openxmlformats.org/officeDocument/2006/relationships/image" Target="../media/image178.emf"/><Relationship Id="rId5" Type="http://schemas.openxmlformats.org/officeDocument/2006/relationships/image" Target="../media/image35.emf"/><Relationship Id="rId10" Type="http://schemas.openxmlformats.org/officeDocument/2006/relationships/control" Target="../activeX/activeX128.xml"/><Relationship Id="rId4" Type="http://schemas.openxmlformats.org/officeDocument/2006/relationships/control" Target="../activeX/activeX125.xml"/><Relationship Id="rId9" Type="http://schemas.openxmlformats.org/officeDocument/2006/relationships/image" Target="../media/image177.emf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1.xml"/><Relationship Id="rId3" Type="http://schemas.openxmlformats.org/officeDocument/2006/relationships/vmlDrawing" Target="../drawings/vmlDrawing33.vml"/><Relationship Id="rId7" Type="http://schemas.openxmlformats.org/officeDocument/2006/relationships/image" Target="../media/image196.emf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Relationship Id="rId6" Type="http://schemas.openxmlformats.org/officeDocument/2006/relationships/control" Target="../activeX/activeX130.xml"/><Relationship Id="rId11" Type="http://schemas.openxmlformats.org/officeDocument/2006/relationships/image" Target="../media/image197.emf"/><Relationship Id="rId5" Type="http://schemas.openxmlformats.org/officeDocument/2006/relationships/image" Target="../media/image195.emf"/><Relationship Id="rId10" Type="http://schemas.openxmlformats.org/officeDocument/2006/relationships/control" Target="../activeX/activeX132.xml"/><Relationship Id="rId4" Type="http://schemas.openxmlformats.org/officeDocument/2006/relationships/control" Target="../activeX/activeX129.xml"/><Relationship Id="rId9" Type="http://schemas.openxmlformats.org/officeDocument/2006/relationships/image" Target="../media/image161.emf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5.xml"/><Relationship Id="rId3" Type="http://schemas.openxmlformats.org/officeDocument/2006/relationships/vmlDrawing" Target="../drawings/vmlDrawing34.vml"/><Relationship Id="rId7" Type="http://schemas.openxmlformats.org/officeDocument/2006/relationships/image" Target="../media/image199.emf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Relationship Id="rId6" Type="http://schemas.openxmlformats.org/officeDocument/2006/relationships/control" Target="../activeX/activeX134.xml"/><Relationship Id="rId11" Type="http://schemas.openxmlformats.org/officeDocument/2006/relationships/image" Target="../media/image201.emf"/><Relationship Id="rId5" Type="http://schemas.openxmlformats.org/officeDocument/2006/relationships/image" Target="../media/image198.emf"/><Relationship Id="rId10" Type="http://schemas.openxmlformats.org/officeDocument/2006/relationships/control" Target="../activeX/activeX136.xml"/><Relationship Id="rId4" Type="http://schemas.openxmlformats.org/officeDocument/2006/relationships/control" Target="../activeX/activeX133.xml"/><Relationship Id="rId9" Type="http://schemas.openxmlformats.org/officeDocument/2006/relationships/image" Target="../media/image200.emf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9.xml"/><Relationship Id="rId3" Type="http://schemas.openxmlformats.org/officeDocument/2006/relationships/vmlDrawing" Target="../drawings/vmlDrawing35.vml"/><Relationship Id="rId7" Type="http://schemas.openxmlformats.org/officeDocument/2006/relationships/image" Target="../media/image205.emf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Relationship Id="rId6" Type="http://schemas.openxmlformats.org/officeDocument/2006/relationships/control" Target="../activeX/activeX138.xml"/><Relationship Id="rId11" Type="http://schemas.openxmlformats.org/officeDocument/2006/relationships/image" Target="../media/image207.emf"/><Relationship Id="rId5" Type="http://schemas.openxmlformats.org/officeDocument/2006/relationships/image" Target="../media/image204.emf"/><Relationship Id="rId10" Type="http://schemas.openxmlformats.org/officeDocument/2006/relationships/control" Target="../activeX/activeX140.xml"/><Relationship Id="rId4" Type="http://schemas.openxmlformats.org/officeDocument/2006/relationships/control" Target="../activeX/activeX137.xml"/><Relationship Id="rId9" Type="http://schemas.openxmlformats.org/officeDocument/2006/relationships/image" Target="../media/image206.emf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3.xml"/><Relationship Id="rId3" Type="http://schemas.openxmlformats.org/officeDocument/2006/relationships/vmlDrawing" Target="../drawings/vmlDrawing36.vml"/><Relationship Id="rId7" Type="http://schemas.openxmlformats.org/officeDocument/2006/relationships/image" Target="../media/image209.emf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Relationship Id="rId6" Type="http://schemas.openxmlformats.org/officeDocument/2006/relationships/control" Target="../activeX/activeX142.xml"/><Relationship Id="rId11" Type="http://schemas.openxmlformats.org/officeDocument/2006/relationships/image" Target="../media/image28.emf"/><Relationship Id="rId5" Type="http://schemas.openxmlformats.org/officeDocument/2006/relationships/image" Target="../media/image208.emf"/><Relationship Id="rId10" Type="http://schemas.openxmlformats.org/officeDocument/2006/relationships/control" Target="../activeX/activeX144.xml"/><Relationship Id="rId4" Type="http://schemas.openxmlformats.org/officeDocument/2006/relationships/control" Target="../activeX/activeX141.xml"/><Relationship Id="rId9" Type="http://schemas.openxmlformats.org/officeDocument/2006/relationships/image" Target="../media/image210.emf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7.xml"/><Relationship Id="rId3" Type="http://schemas.openxmlformats.org/officeDocument/2006/relationships/vmlDrawing" Target="../drawings/vmlDrawing37.vml"/><Relationship Id="rId7" Type="http://schemas.openxmlformats.org/officeDocument/2006/relationships/image" Target="../media/image212.emf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Relationship Id="rId6" Type="http://schemas.openxmlformats.org/officeDocument/2006/relationships/control" Target="../activeX/activeX146.xml"/><Relationship Id="rId11" Type="http://schemas.openxmlformats.org/officeDocument/2006/relationships/image" Target="../media/image214.emf"/><Relationship Id="rId5" Type="http://schemas.openxmlformats.org/officeDocument/2006/relationships/image" Target="../media/image211.emf"/><Relationship Id="rId10" Type="http://schemas.openxmlformats.org/officeDocument/2006/relationships/control" Target="../activeX/activeX148.xml"/><Relationship Id="rId4" Type="http://schemas.openxmlformats.org/officeDocument/2006/relationships/control" Target="../activeX/activeX145.xml"/><Relationship Id="rId9" Type="http://schemas.openxmlformats.org/officeDocument/2006/relationships/image" Target="../media/image21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12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11" Type="http://schemas.openxmlformats.org/officeDocument/2006/relationships/image" Target="../media/image14.emf"/><Relationship Id="rId5" Type="http://schemas.openxmlformats.org/officeDocument/2006/relationships/image" Target="../media/image11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13.emf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1.xml"/><Relationship Id="rId3" Type="http://schemas.openxmlformats.org/officeDocument/2006/relationships/vmlDrawing" Target="../drawings/vmlDrawing38.vml"/><Relationship Id="rId7" Type="http://schemas.openxmlformats.org/officeDocument/2006/relationships/image" Target="../media/image229.emf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Relationship Id="rId6" Type="http://schemas.openxmlformats.org/officeDocument/2006/relationships/control" Target="../activeX/activeX150.xml"/><Relationship Id="rId11" Type="http://schemas.openxmlformats.org/officeDocument/2006/relationships/image" Target="../media/image231.emf"/><Relationship Id="rId5" Type="http://schemas.openxmlformats.org/officeDocument/2006/relationships/image" Target="../media/image228.emf"/><Relationship Id="rId10" Type="http://schemas.openxmlformats.org/officeDocument/2006/relationships/control" Target="../activeX/activeX152.xml"/><Relationship Id="rId4" Type="http://schemas.openxmlformats.org/officeDocument/2006/relationships/control" Target="../activeX/activeX149.xml"/><Relationship Id="rId9" Type="http://schemas.openxmlformats.org/officeDocument/2006/relationships/image" Target="../media/image230.emf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5.xml"/><Relationship Id="rId3" Type="http://schemas.openxmlformats.org/officeDocument/2006/relationships/vmlDrawing" Target="../drawings/vmlDrawing39.vml"/><Relationship Id="rId7" Type="http://schemas.openxmlformats.org/officeDocument/2006/relationships/image" Target="../media/image246.emf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Relationship Id="rId6" Type="http://schemas.openxmlformats.org/officeDocument/2006/relationships/control" Target="../activeX/activeX154.xml"/><Relationship Id="rId11" Type="http://schemas.openxmlformats.org/officeDocument/2006/relationships/image" Target="../media/image248.emf"/><Relationship Id="rId5" Type="http://schemas.openxmlformats.org/officeDocument/2006/relationships/image" Target="../media/image245.emf"/><Relationship Id="rId10" Type="http://schemas.openxmlformats.org/officeDocument/2006/relationships/control" Target="../activeX/activeX156.xml"/><Relationship Id="rId4" Type="http://schemas.openxmlformats.org/officeDocument/2006/relationships/control" Target="../activeX/activeX153.xml"/><Relationship Id="rId9" Type="http://schemas.openxmlformats.org/officeDocument/2006/relationships/image" Target="../media/image247.emf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9.xml"/><Relationship Id="rId3" Type="http://schemas.openxmlformats.org/officeDocument/2006/relationships/vmlDrawing" Target="../drawings/vmlDrawing40.vml"/><Relationship Id="rId7" Type="http://schemas.openxmlformats.org/officeDocument/2006/relationships/image" Target="../media/image250.emf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Relationship Id="rId6" Type="http://schemas.openxmlformats.org/officeDocument/2006/relationships/control" Target="../activeX/activeX158.xml"/><Relationship Id="rId11" Type="http://schemas.openxmlformats.org/officeDocument/2006/relationships/image" Target="../media/image252.emf"/><Relationship Id="rId5" Type="http://schemas.openxmlformats.org/officeDocument/2006/relationships/image" Target="../media/image249.emf"/><Relationship Id="rId10" Type="http://schemas.openxmlformats.org/officeDocument/2006/relationships/control" Target="../activeX/activeX160.xml"/><Relationship Id="rId4" Type="http://schemas.openxmlformats.org/officeDocument/2006/relationships/control" Target="../activeX/activeX157.xml"/><Relationship Id="rId9" Type="http://schemas.openxmlformats.org/officeDocument/2006/relationships/image" Target="../media/image251.emf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63.xml"/><Relationship Id="rId3" Type="http://schemas.openxmlformats.org/officeDocument/2006/relationships/vmlDrawing" Target="../drawings/vmlDrawing41.vml"/><Relationship Id="rId7" Type="http://schemas.openxmlformats.org/officeDocument/2006/relationships/image" Target="../media/image258.emf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Relationship Id="rId6" Type="http://schemas.openxmlformats.org/officeDocument/2006/relationships/control" Target="../activeX/activeX162.xml"/><Relationship Id="rId11" Type="http://schemas.openxmlformats.org/officeDocument/2006/relationships/image" Target="../media/image260.emf"/><Relationship Id="rId5" Type="http://schemas.openxmlformats.org/officeDocument/2006/relationships/image" Target="../media/image257.emf"/><Relationship Id="rId10" Type="http://schemas.openxmlformats.org/officeDocument/2006/relationships/control" Target="../activeX/activeX164.xml"/><Relationship Id="rId4" Type="http://schemas.openxmlformats.org/officeDocument/2006/relationships/control" Target="../activeX/activeX161.xml"/><Relationship Id="rId9" Type="http://schemas.openxmlformats.org/officeDocument/2006/relationships/image" Target="../media/image259.emf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67.xml"/><Relationship Id="rId3" Type="http://schemas.openxmlformats.org/officeDocument/2006/relationships/vmlDrawing" Target="../drawings/vmlDrawing42.vml"/><Relationship Id="rId7" Type="http://schemas.openxmlformats.org/officeDocument/2006/relationships/image" Target="../media/image265.emf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Relationship Id="rId6" Type="http://schemas.openxmlformats.org/officeDocument/2006/relationships/control" Target="../activeX/activeX166.xml"/><Relationship Id="rId11" Type="http://schemas.openxmlformats.org/officeDocument/2006/relationships/image" Target="../media/image267.emf"/><Relationship Id="rId5" Type="http://schemas.openxmlformats.org/officeDocument/2006/relationships/image" Target="../media/image264.emf"/><Relationship Id="rId10" Type="http://schemas.openxmlformats.org/officeDocument/2006/relationships/control" Target="../activeX/activeX168.xml"/><Relationship Id="rId4" Type="http://schemas.openxmlformats.org/officeDocument/2006/relationships/control" Target="../activeX/activeX165.xml"/><Relationship Id="rId9" Type="http://schemas.openxmlformats.org/officeDocument/2006/relationships/image" Target="../media/image266.emf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1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7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0.xml"/><Relationship Id="rId11" Type="http://schemas.openxmlformats.org/officeDocument/2006/relationships/image" Target="../media/image19.emf"/><Relationship Id="rId5" Type="http://schemas.openxmlformats.org/officeDocument/2006/relationships/image" Target="../media/image16.emf"/><Relationship Id="rId10" Type="http://schemas.openxmlformats.org/officeDocument/2006/relationships/control" Target="../activeX/activeX12.xml"/><Relationship Id="rId4" Type="http://schemas.openxmlformats.org/officeDocument/2006/relationships/control" Target="../activeX/activeX9.xml"/><Relationship Id="rId9" Type="http://schemas.openxmlformats.org/officeDocument/2006/relationships/image" Target="../media/image18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14.xml"/><Relationship Id="rId11" Type="http://schemas.openxmlformats.org/officeDocument/2006/relationships/image" Target="../media/image25.emf"/><Relationship Id="rId5" Type="http://schemas.openxmlformats.org/officeDocument/2006/relationships/image" Target="../media/image22.emf"/><Relationship Id="rId10" Type="http://schemas.openxmlformats.org/officeDocument/2006/relationships/control" Target="../activeX/activeX16.xml"/><Relationship Id="rId4" Type="http://schemas.openxmlformats.org/officeDocument/2006/relationships/control" Target="../activeX/activeX13.xml"/><Relationship Id="rId9" Type="http://schemas.openxmlformats.org/officeDocument/2006/relationships/image" Target="../media/image24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9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29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18.xml"/><Relationship Id="rId11" Type="http://schemas.openxmlformats.org/officeDocument/2006/relationships/image" Target="../media/image31.emf"/><Relationship Id="rId5" Type="http://schemas.openxmlformats.org/officeDocument/2006/relationships/image" Target="../media/image28.emf"/><Relationship Id="rId10" Type="http://schemas.openxmlformats.org/officeDocument/2006/relationships/control" Target="../activeX/activeX20.xml"/><Relationship Id="rId4" Type="http://schemas.openxmlformats.org/officeDocument/2006/relationships/control" Target="../activeX/activeX17.xml"/><Relationship Id="rId9" Type="http://schemas.openxmlformats.org/officeDocument/2006/relationships/image" Target="../media/image30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36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22.xml"/><Relationship Id="rId11" Type="http://schemas.openxmlformats.org/officeDocument/2006/relationships/image" Target="../media/image38.emf"/><Relationship Id="rId5" Type="http://schemas.openxmlformats.org/officeDocument/2006/relationships/image" Target="../media/image35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37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7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41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26.xml"/><Relationship Id="rId11" Type="http://schemas.openxmlformats.org/officeDocument/2006/relationships/image" Target="../media/image43.emf"/><Relationship Id="rId5" Type="http://schemas.openxmlformats.org/officeDocument/2006/relationships/image" Target="../media/image40.emf"/><Relationship Id="rId10" Type="http://schemas.openxmlformats.org/officeDocument/2006/relationships/control" Target="../activeX/activeX28.xml"/><Relationship Id="rId4" Type="http://schemas.openxmlformats.org/officeDocument/2006/relationships/control" Target="../activeX/activeX25.xml"/><Relationship Id="rId9" Type="http://schemas.openxmlformats.org/officeDocument/2006/relationships/image" Target="../media/image4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10">
    <pageSetUpPr fitToPage="1"/>
  </sheetPr>
  <dimension ref="A1:K38"/>
  <sheetViews>
    <sheetView showGridLines="0" showRowColHeaders="0" workbookViewId="0">
      <selection activeCell="G10" sqref="G10"/>
    </sheetView>
  </sheetViews>
  <sheetFormatPr defaultColWidth="0" defaultRowHeight="13.2" zeroHeight="1"/>
  <cols>
    <col min="1" max="1" width="1.5546875" style="14" customWidth="1"/>
    <col min="2" max="2" width="3.6640625" style="14" customWidth="1"/>
    <col min="3" max="3" width="32.6640625" style="14" customWidth="1"/>
    <col min="4" max="4" width="3.6640625" style="14" customWidth="1"/>
    <col min="5" max="5" width="32.6640625" style="14" customWidth="1"/>
    <col min="6" max="6" width="3.6640625" style="14" customWidth="1"/>
    <col min="7" max="7" width="32.6640625" style="14" customWidth="1"/>
    <col min="8" max="8" width="3.6640625" style="14" customWidth="1"/>
    <col min="9" max="9" width="32.6640625" style="14" customWidth="1"/>
    <col min="10" max="10" width="3.6640625" style="14" customWidth="1"/>
    <col min="11" max="11" width="1.5546875" style="14" customWidth="1"/>
    <col min="12" max="16384" width="9.109375" style="14" hidden="1"/>
  </cols>
  <sheetData>
    <row r="1" spans="1:11" s="76" customFormat="1" ht="6.75" customHeight="1">
      <c r="A1" s="88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4.4">
      <c r="B2" s="1346"/>
      <c r="C2" s="89"/>
      <c r="D2" s="89"/>
      <c r="E2" s="89"/>
      <c r="F2" s="89"/>
      <c r="G2" s="89"/>
      <c r="H2" s="89"/>
      <c r="I2" s="89"/>
      <c r="J2" s="90"/>
    </row>
    <row r="3" spans="1:11" ht="69" customHeight="1">
      <c r="B3" s="1347"/>
      <c r="C3" s="1352" t="s">
        <v>255</v>
      </c>
      <c r="D3" s="1352"/>
      <c r="E3" s="1352"/>
      <c r="F3" s="1352"/>
      <c r="G3" s="1352"/>
      <c r="H3" s="1352"/>
      <c r="I3" s="1352"/>
      <c r="J3" s="92"/>
    </row>
    <row r="4" spans="1:11" ht="25.8">
      <c r="B4" s="1347"/>
      <c r="C4" s="1349" t="s">
        <v>70</v>
      </c>
      <c r="D4" s="1350"/>
      <c r="E4" s="1350"/>
      <c r="F4" s="1350"/>
      <c r="G4" s="1350"/>
      <c r="H4" s="1350"/>
      <c r="I4" s="1351"/>
      <c r="J4" s="92"/>
    </row>
    <row r="5" spans="1:11" ht="14.4">
      <c r="B5" s="91"/>
      <c r="C5" s="89"/>
      <c r="D5" s="100"/>
      <c r="E5" s="89"/>
      <c r="F5" s="100"/>
      <c r="G5" s="89"/>
      <c r="H5" s="100"/>
      <c r="I5" s="89"/>
      <c r="J5" s="92"/>
    </row>
    <row r="6" spans="1:11" ht="23.4">
      <c r="B6" s="91"/>
      <c r="C6" s="13" t="s">
        <v>15</v>
      </c>
      <c r="D6" s="96"/>
      <c r="E6" s="13" t="s">
        <v>16</v>
      </c>
      <c r="F6" s="96"/>
      <c r="G6" s="13" t="s">
        <v>17</v>
      </c>
      <c r="H6" s="96"/>
      <c r="I6" s="13" t="s">
        <v>69</v>
      </c>
      <c r="J6" s="92"/>
    </row>
    <row r="7" spans="1:11" ht="21" customHeight="1">
      <c r="B7" s="91"/>
      <c r="C7" s="274" t="s">
        <v>19</v>
      </c>
      <c r="D7" s="96"/>
      <c r="E7" s="506" t="s">
        <v>19</v>
      </c>
      <c r="F7" s="96"/>
      <c r="G7" s="495" t="s">
        <v>204</v>
      </c>
      <c r="H7" s="96"/>
      <c r="I7" s="160" t="s">
        <v>19</v>
      </c>
      <c r="J7" s="92"/>
    </row>
    <row r="8" spans="1:11" ht="21" customHeight="1">
      <c r="B8" s="91"/>
      <c r="C8" s="311" t="s">
        <v>331</v>
      </c>
      <c r="D8" s="96"/>
      <c r="E8" s="311" t="s">
        <v>384</v>
      </c>
      <c r="F8" s="96"/>
      <c r="G8" s="311" t="s">
        <v>331</v>
      </c>
      <c r="H8" s="96"/>
      <c r="I8" s="189" t="s">
        <v>384</v>
      </c>
      <c r="J8" s="92"/>
    </row>
    <row r="9" spans="1:11" ht="21" customHeight="1">
      <c r="B9" s="91"/>
      <c r="C9" s="311" t="s">
        <v>384</v>
      </c>
      <c r="D9" s="96"/>
      <c r="E9" s="311" t="s">
        <v>204</v>
      </c>
      <c r="F9" s="96"/>
      <c r="G9" s="311" t="s">
        <v>447</v>
      </c>
      <c r="H9" s="96"/>
      <c r="I9" s="311" t="s">
        <v>331</v>
      </c>
      <c r="J9" s="92"/>
    </row>
    <row r="10" spans="1:11" ht="21" customHeight="1">
      <c r="B10" s="91"/>
      <c r="C10" s="189" t="s">
        <v>879</v>
      </c>
      <c r="D10" s="96"/>
      <c r="E10" s="311" t="s">
        <v>331</v>
      </c>
      <c r="F10" s="96"/>
      <c r="G10" s="189" t="s">
        <v>384</v>
      </c>
      <c r="H10" s="96"/>
      <c r="I10" s="74"/>
      <c r="J10" s="92"/>
    </row>
    <row r="11" spans="1:11" ht="21" customHeight="1">
      <c r="B11" s="91"/>
      <c r="C11" s="189" t="s">
        <v>1091</v>
      </c>
      <c r="D11" s="96"/>
      <c r="E11" s="507" t="s">
        <v>878</v>
      </c>
      <c r="F11" s="96"/>
      <c r="G11" s="507" t="s">
        <v>880</v>
      </c>
      <c r="H11" s="96"/>
      <c r="I11" s="74"/>
      <c r="J11" s="92"/>
    </row>
    <row r="12" spans="1:11" ht="21" customHeight="1">
      <c r="B12" s="91"/>
      <c r="C12" s="189" t="s">
        <v>878</v>
      </c>
      <c r="D12" s="96"/>
      <c r="E12" s="507" t="s">
        <v>879</v>
      </c>
      <c r="F12" s="96"/>
      <c r="G12" s="507" t="s">
        <v>993</v>
      </c>
      <c r="H12" s="96"/>
      <c r="I12" s="74"/>
      <c r="J12" s="92"/>
    </row>
    <row r="13" spans="1:11" ht="21" customHeight="1">
      <c r="B13" s="91"/>
      <c r="C13" s="189" t="s">
        <v>1121</v>
      </c>
      <c r="D13" s="96"/>
      <c r="E13" s="507" t="s">
        <v>885</v>
      </c>
      <c r="F13" s="96"/>
      <c r="G13" s="494"/>
      <c r="H13" s="96"/>
      <c r="I13" s="74"/>
      <c r="J13" s="92"/>
    </row>
    <row r="14" spans="1:11" ht="21" customHeight="1">
      <c r="B14" s="91"/>
      <c r="C14" s="494"/>
      <c r="D14" s="96"/>
      <c r="E14" s="311" t="s">
        <v>948</v>
      </c>
      <c r="F14" s="96"/>
      <c r="G14" s="494"/>
      <c r="H14" s="96"/>
      <c r="I14" s="74"/>
      <c r="J14" s="92"/>
    </row>
    <row r="15" spans="1:11" ht="21" customHeight="1">
      <c r="B15" s="91"/>
      <c r="C15" s="494"/>
      <c r="D15" s="96"/>
      <c r="E15" s="189" t="s">
        <v>3571</v>
      </c>
      <c r="F15" s="96"/>
      <c r="G15" s="494"/>
      <c r="H15" s="96"/>
      <c r="I15" s="74"/>
      <c r="J15" s="92"/>
    </row>
    <row r="16" spans="1:11" ht="21" customHeight="1">
      <c r="B16" s="91"/>
      <c r="C16" s="74"/>
      <c r="D16" s="96"/>
      <c r="E16" s="494"/>
      <c r="F16" s="96"/>
      <c r="G16" s="494"/>
      <c r="H16" s="96"/>
      <c r="I16" s="74"/>
      <c r="J16" s="92"/>
    </row>
    <row r="17" spans="2:10" ht="21" customHeight="1">
      <c r="B17" s="91"/>
      <c r="C17" s="74"/>
      <c r="D17" s="96"/>
      <c r="E17" s="494"/>
      <c r="F17" s="96"/>
      <c r="G17" s="74"/>
      <c r="H17" s="96"/>
      <c r="I17" s="74"/>
      <c r="J17" s="92"/>
    </row>
    <row r="18" spans="2:10" ht="21" customHeight="1">
      <c r="B18" s="91"/>
      <c r="C18" s="75"/>
      <c r="D18" s="96"/>
      <c r="E18" s="75"/>
      <c r="F18" s="96"/>
      <c r="G18" s="190"/>
      <c r="H18" s="96"/>
      <c r="I18" s="75"/>
      <c r="J18" s="92"/>
    </row>
    <row r="19" spans="2:10" ht="14.4">
      <c r="B19" s="91"/>
      <c r="C19" s="99"/>
      <c r="D19" s="96"/>
      <c r="E19" s="99"/>
      <c r="F19" s="96"/>
      <c r="G19" s="99"/>
      <c r="H19" s="96"/>
      <c r="I19" s="99"/>
      <c r="J19" s="92"/>
    </row>
    <row r="20" spans="2:10" ht="23.4">
      <c r="B20" s="91"/>
      <c r="C20" s="13" t="s">
        <v>3248</v>
      </c>
      <c r="D20" s="263"/>
      <c r="E20" s="13" t="s">
        <v>84</v>
      </c>
      <c r="F20" s="263"/>
      <c r="G20" s="777" t="s">
        <v>2076</v>
      </c>
      <c r="H20" s="776"/>
      <c r="I20" s="777" t="s">
        <v>2076</v>
      </c>
      <c r="J20" s="92"/>
    </row>
    <row r="21" spans="2:10" ht="21" customHeight="1">
      <c r="B21" s="91"/>
      <c r="C21" s="495" t="s">
        <v>3250</v>
      </c>
      <c r="D21" s="264"/>
      <c r="E21" s="274" t="s">
        <v>2075</v>
      </c>
      <c r="F21" s="264"/>
      <c r="G21" s="274" t="s">
        <v>2077</v>
      </c>
      <c r="H21" s="773"/>
      <c r="I21" s="274" t="s">
        <v>2081</v>
      </c>
      <c r="J21" s="92"/>
    </row>
    <row r="22" spans="2:10" ht="21" customHeight="1">
      <c r="B22" s="91"/>
      <c r="C22" s="494"/>
      <c r="D22" s="261"/>
      <c r="E22" s="189" t="s">
        <v>3346</v>
      </c>
      <c r="F22" s="261"/>
      <c r="G22" s="778" t="s">
        <v>2078</v>
      </c>
      <c r="H22" s="773"/>
      <c r="I22" s="778" t="s">
        <v>2082</v>
      </c>
      <c r="J22" s="92"/>
    </row>
    <row r="23" spans="2:10" ht="21" customHeight="1">
      <c r="B23" s="91"/>
      <c r="C23" s="189"/>
      <c r="D23" s="262"/>
      <c r="E23" s="189" t="s">
        <v>109</v>
      </c>
      <c r="F23" s="262"/>
      <c r="G23" s="189" t="s">
        <v>2079</v>
      </c>
      <c r="H23" s="774"/>
      <c r="I23" s="778" t="s">
        <v>3249</v>
      </c>
      <c r="J23" s="92"/>
    </row>
    <row r="24" spans="2:10" ht="21" customHeight="1">
      <c r="B24" s="91"/>
      <c r="C24" s="189"/>
      <c r="D24" s="262"/>
      <c r="E24" s="189" t="s">
        <v>3489</v>
      </c>
      <c r="F24" s="262"/>
      <c r="G24" s="189" t="s">
        <v>2080</v>
      </c>
      <c r="H24" s="775"/>
      <c r="I24" s="189" t="s">
        <v>3551</v>
      </c>
      <c r="J24" s="92"/>
    </row>
    <row r="25" spans="2:10" ht="21" customHeight="1">
      <c r="B25" s="91"/>
      <c r="C25" s="189"/>
      <c r="D25" s="262"/>
      <c r="E25" s="189"/>
      <c r="F25" s="262"/>
      <c r="G25" s="1077" t="s">
        <v>3307</v>
      </c>
      <c r="H25" s="775"/>
      <c r="I25" s="189"/>
      <c r="J25" s="92"/>
    </row>
    <row r="26" spans="2:10" ht="21" customHeight="1">
      <c r="B26" s="91"/>
      <c r="C26" s="189"/>
      <c r="D26" s="262"/>
      <c r="E26" s="189"/>
      <c r="F26" s="262"/>
      <c r="G26" s="189"/>
      <c r="H26" s="775"/>
      <c r="I26" s="189"/>
      <c r="J26" s="92"/>
    </row>
    <row r="27" spans="2:10" ht="21" customHeight="1">
      <c r="B27" s="91"/>
      <c r="C27" s="189"/>
      <c r="D27" s="262"/>
      <c r="E27" s="189"/>
      <c r="F27" s="262"/>
      <c r="G27" s="189"/>
      <c r="H27" s="775"/>
      <c r="I27" s="189"/>
      <c r="J27" s="92"/>
    </row>
    <row r="28" spans="2:10" ht="21" customHeight="1">
      <c r="B28" s="91"/>
      <c r="C28" s="189"/>
      <c r="D28" s="262"/>
      <c r="E28" s="189"/>
      <c r="F28" s="262"/>
      <c r="G28" s="189"/>
      <c r="H28" s="775"/>
      <c r="I28" s="189"/>
      <c r="J28" s="92"/>
    </row>
    <row r="29" spans="2:10" ht="21" customHeight="1">
      <c r="B29" s="91"/>
      <c r="C29" s="189"/>
      <c r="D29" s="262"/>
      <c r="E29" s="189"/>
      <c r="F29" s="262"/>
      <c r="G29" s="189"/>
      <c r="H29" s="775"/>
      <c r="I29" s="189"/>
      <c r="J29" s="92"/>
    </row>
    <row r="30" spans="2:10" ht="21" customHeight="1">
      <c r="B30" s="91"/>
      <c r="C30" s="189"/>
      <c r="D30" s="262"/>
      <c r="E30" s="189"/>
      <c r="F30" s="262"/>
      <c r="G30" s="189"/>
      <c r="H30" s="775"/>
      <c r="I30" s="189"/>
      <c r="J30" s="92"/>
    </row>
    <row r="31" spans="2:10" ht="21" customHeight="1">
      <c r="B31" s="91"/>
      <c r="C31" s="273"/>
      <c r="D31" s="262"/>
      <c r="E31" s="273"/>
      <c r="F31" s="262"/>
      <c r="G31" s="273"/>
      <c r="H31" s="262"/>
      <c r="I31" s="273"/>
      <c r="J31" s="92"/>
    </row>
    <row r="32" spans="2:10" ht="21">
      <c r="B32" s="91"/>
      <c r="C32" s="123"/>
      <c r="D32" s="123"/>
      <c r="E32" s="123"/>
      <c r="F32" s="123"/>
      <c r="G32" s="123"/>
      <c r="H32" s="96"/>
      <c r="I32" s="95"/>
      <c r="J32" s="92"/>
    </row>
    <row r="33" spans="1:11" ht="21.75" customHeight="1">
      <c r="B33" s="91"/>
      <c r="C33" s="123"/>
      <c r="D33" s="123"/>
      <c r="E33" s="123"/>
      <c r="F33" s="123"/>
      <c r="G33" s="123"/>
      <c r="H33" s="96"/>
      <c r="I33" s="122"/>
      <c r="J33" s="92"/>
    </row>
    <row r="34" spans="1:11" ht="14.4">
      <c r="B34" s="94"/>
      <c r="C34" s="97"/>
      <c r="D34" s="98"/>
      <c r="E34" s="97"/>
      <c r="F34" s="98"/>
      <c r="G34" s="97"/>
      <c r="H34" s="98"/>
      <c r="I34" s="97"/>
      <c r="J34" s="93"/>
    </row>
    <row r="35" spans="1:11" ht="17.25" customHeight="1">
      <c r="B35" s="1348" t="s">
        <v>4028</v>
      </c>
      <c r="C35" s="1348"/>
      <c r="D35" s="1348"/>
      <c r="E35" s="1348"/>
      <c r="F35" s="1348"/>
      <c r="G35" s="1348"/>
      <c r="H35" s="1348"/>
      <c r="I35" s="1348"/>
      <c r="J35" s="1348"/>
    </row>
    <row r="36" spans="1:11">
      <c r="A36" s="1149"/>
      <c r="B36" s="1149"/>
      <c r="C36" s="1149"/>
      <c r="D36" s="1149"/>
      <c r="E36" s="1149"/>
      <c r="F36" s="1149"/>
      <c r="G36" s="1149"/>
      <c r="H36" s="1149"/>
      <c r="I36" s="1149"/>
      <c r="J36" s="1149"/>
      <c r="K36" s="1149"/>
    </row>
    <row r="37" spans="1:11">
      <c r="A37" s="1149"/>
      <c r="B37" s="1149"/>
      <c r="C37" s="1149"/>
      <c r="D37" s="1149"/>
      <c r="E37" s="1149"/>
      <c r="F37" s="1149"/>
      <c r="G37" s="1149"/>
      <c r="H37" s="1149"/>
      <c r="I37" s="1149"/>
      <c r="J37" s="1149"/>
      <c r="K37" s="1149"/>
    </row>
    <row r="38" spans="1:11">
      <c r="A38" s="1149"/>
      <c r="B38" s="1149"/>
      <c r="C38" s="1149"/>
      <c r="D38" s="1149"/>
      <c r="E38" s="1149"/>
      <c r="F38" s="1149"/>
      <c r="G38" s="1149"/>
      <c r="H38" s="1149"/>
      <c r="I38" s="1149"/>
      <c r="J38" s="1149"/>
      <c r="K38" s="1149"/>
    </row>
  </sheetData>
  <sheetProtection selectLockedCells="1"/>
  <mergeCells count="4">
    <mergeCell ref="B2:B4"/>
    <mergeCell ref="B35:J35"/>
    <mergeCell ref="C4:I4"/>
    <mergeCell ref="C3:I3"/>
  </mergeCells>
  <hyperlinks>
    <hyperlink ref="I7" location="М_Лотос!A2" display="Лотос" xr:uid="{00000000-0004-0000-0000-000000000000}"/>
    <hyperlink ref="E7" location="Г_Лотос!R1C1" display="Лотос" xr:uid="{00000000-0004-0000-0000-000001000000}"/>
    <hyperlink ref="C7" location="П_Лотос!R1C1" display="Лотос" xr:uid="{00000000-0004-0000-0000-000002000000}"/>
    <hyperlink ref="I8" location="Д_Анима!A1" display="Анима" xr:uid="{00000000-0004-0000-0000-000003000000}"/>
    <hyperlink ref="I9" location="М_Шаде!A1" display="Шаде" xr:uid="{00000000-0004-0000-0000-000004000000}"/>
    <hyperlink ref="C8" location="П_Шаде!A1" display="Шаде" xr:uid="{00000000-0004-0000-0000-000005000000}"/>
    <hyperlink ref="C9" location="П_Анима!R1C1" display="Анима" xr:uid="{00000000-0004-0000-0000-000006000000}"/>
    <hyperlink ref="E8" location="Г_Анима!A1" display="Анима" xr:uid="{00000000-0004-0000-0000-000007000000}"/>
    <hyperlink ref="E9" location="Г_ШЕР!A1" display="Шер" xr:uid="{00000000-0004-0000-0000-000008000000}"/>
    <hyperlink ref="G7" location="С_Шер!A1" display="Шер" xr:uid="{00000000-0004-0000-0000-000009000000}"/>
    <hyperlink ref="G8" location="С_Шаде!A1" display="Шаде" xr:uid="{00000000-0004-0000-0000-00000A000000}"/>
    <hyperlink ref="G9" location="С_Лежер!A1" display="Лежер" xr:uid="{00000000-0004-0000-0000-00000B000000}"/>
    <hyperlink ref="G10" location="С_Анима!A1" display="Анима" xr:uid="{00000000-0004-0000-0000-00000C000000}"/>
    <hyperlink ref="E10" location="Г_Шаде!A1" display="Шаде" xr:uid="{00000000-0004-0000-0000-00000D000000}"/>
    <hyperlink ref="E11" location="Г_Ома!R1C1" display="Ома" xr:uid="{00000000-0004-0000-0000-00000E000000}"/>
    <hyperlink ref="E12" location="Г_Энсо!R1C1" display="Энсо" xr:uid="{00000000-0004-0000-0000-00000F000000}"/>
    <hyperlink ref="G11" location="С_Юми!R1C1" display="Юми" xr:uid="{00000000-0004-0000-0000-000010000000}"/>
    <hyperlink ref="E13" location="Г_ЭМЭ!R1C1" display="ЭМЭ" xr:uid="{00000000-0004-0000-0000-000011000000}"/>
    <hyperlink ref="E14" location="'НАО-Моно'!R1C1" display="НАО-Моно" xr:uid="{00000000-0004-0000-0000-000012000000}"/>
    <hyperlink ref="G12" location="С_НАО!R1C1" display="НАО" xr:uid="{00000000-0004-0000-0000-000013000000}"/>
    <hyperlink ref="C10" location="П_Энсо!R1C1" display="Энсо" xr:uid="{00000000-0004-0000-0000-000014000000}"/>
    <hyperlink ref="C11" location="П_Эмэ!R1C1" display="Эмэ" xr:uid="{00000000-0004-0000-0000-000015000000}"/>
    <hyperlink ref="C12" location="П_Ома!A1" display="Ома" xr:uid="{00000000-0004-0000-0000-000016000000}"/>
    <hyperlink ref="C13" location="П_Нао!A1" display="Нао" xr:uid="{00000000-0004-0000-0000-000017000000}"/>
    <hyperlink ref="E21" location="'К_Серия F'!A1" display="Серия F" xr:uid="{00000000-0004-0000-0000-000018000000}"/>
    <hyperlink ref="G21" location="Кухня_Корпус!A1" display="Корпус" xr:uid="{00000000-0004-0000-0000-000019000000}"/>
    <hyperlink ref="G22" location="Кухня_столешницы!A1" display="Столешницы" xr:uid="{00000000-0004-0000-0000-00001A000000}"/>
    <hyperlink ref="G23" location="'Кухня_ст. панели'!A1" display="Стеновые панели" xr:uid="{00000000-0004-0000-0000-00001B000000}"/>
    <hyperlink ref="G24" location="Кухня_комплектующие!A1" display="Комплектующие" xr:uid="{00000000-0004-0000-0000-00001C000000}"/>
    <hyperlink ref="I21" location="Кухня_Фасады_Нао!A1" display="Фасады Нао" xr:uid="{00000000-0004-0000-0000-00001D000000}"/>
    <hyperlink ref="I22" location="Кухня_Фасады_Вива!R1C1" display="Фасады Вива" xr:uid="{00000000-0004-0000-0000-00001E000000}"/>
    <hyperlink ref="I23" location="Кухня_Фасады_Элис!R1C1" display="Фасады Элис" xr:uid="{00000000-0004-0000-0000-00001F000000}"/>
    <hyperlink ref="C21" location="Кухня_Лайк!R1C1" display="Кухня Лайк" xr:uid="{00000000-0004-0000-0000-000020000000}"/>
    <hyperlink ref="G25" location="'Кухня_Столы_барные стойки'!R1C1" display="Столы, барные стойки" xr:uid="{00000000-0004-0000-0000-000021000000}"/>
    <hyperlink ref="E23" location="С_Луна!R1C1" display="Лу́на" xr:uid="{00000000-0004-0000-0000-000022000000}"/>
    <hyperlink ref="E22" location="К_ТЭЯ!R1C1" display="ТЭЯ" xr:uid="{00000000-0004-0000-0000-000023000000}"/>
    <hyperlink ref="E24" location="К_Тото!R1C1" display="Тото" xr:uid="{00000000-0004-0000-0000-000024000000}"/>
    <hyperlink ref="I24" location="Кухня_Фасады_Александрия!R1C1" display="Фасады Александрия" xr:uid="{00000000-0004-0000-0000-000025000000}"/>
    <hyperlink ref="E15" location="'Г_УНА ЛОФТ'!R1C1" display="У́НА ЛОФТ" xr:uid="{00000000-0004-0000-0000-000026000000}"/>
  </hyperlinks>
  <printOptions horizontalCentered="1"/>
  <pageMargins left="0" right="0" top="0" bottom="0" header="0" footer="0"/>
  <pageSetup paperSize="9" orientation="landscape" blackAndWhite="1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23">
    <pageSetUpPr fitToPage="1"/>
  </sheetPr>
  <dimension ref="A1:J64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101.3320312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62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КРОВАТИ серии F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2074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390"/>
      <c r="C6" s="1393"/>
      <c r="D6" s="1396"/>
      <c r="E6" s="1399"/>
      <c r="F6" s="1402"/>
      <c r="G6" s="1402"/>
      <c r="H6" s="1405"/>
      <c r="I6" s="1383"/>
      <c r="J6" s="1384"/>
    </row>
    <row r="7" spans="1:10" ht="41.25" customHeight="1">
      <c r="B7" s="759" t="s">
        <v>2062</v>
      </c>
      <c r="C7" s="761" t="s">
        <v>2062</v>
      </c>
      <c r="D7" s="760" t="s">
        <v>2063</v>
      </c>
      <c r="E7" s="763">
        <f t="shared" ref="E7:E13" si="0">VLOOKUP(C7,Артикул,2,FALSE)</f>
        <v>75</v>
      </c>
      <c r="F7" s="757">
        <f>VLOOKUP(C7,Артикул,3,FALSE)</f>
        <v>16530</v>
      </c>
      <c r="G7" s="758">
        <f>ROUNDUP(CEILING(F7*(1-скидка),1)*(1+наценка),1)</f>
        <v>12368</v>
      </c>
      <c r="H7" s="41"/>
      <c r="I7" s="1408" t="s">
        <v>2072</v>
      </c>
      <c r="J7" s="1409"/>
    </row>
    <row r="8" spans="1:10" ht="41.25" customHeight="1">
      <c r="B8" s="767" t="s">
        <v>2064</v>
      </c>
      <c r="C8" s="762" t="s">
        <v>2064</v>
      </c>
      <c r="D8" s="654" t="s">
        <v>2065</v>
      </c>
      <c r="E8" s="764">
        <f t="shared" si="0"/>
        <v>65</v>
      </c>
      <c r="F8" s="370">
        <f>VLOOKUP(C8,Артикул,3,FALSE)</f>
        <v>20549</v>
      </c>
      <c r="G8" s="768">
        <f>ROUNDUP(CEILING(F8*(1-скидка),1)*(1+наценка),1)</f>
        <v>15375</v>
      </c>
      <c r="H8" s="43"/>
      <c r="I8" s="1361"/>
      <c r="J8" s="1362"/>
    </row>
    <row r="9" spans="1:10" ht="41.25" customHeight="1">
      <c r="B9" s="767" t="s">
        <v>2066</v>
      </c>
      <c r="C9" s="762" t="s">
        <v>2066</v>
      </c>
      <c r="D9" s="654" t="s">
        <v>2067</v>
      </c>
      <c r="E9" s="764">
        <f t="shared" si="0"/>
        <v>70</v>
      </c>
      <c r="F9" s="1464">
        <f>VLOOKUP(C9,Артикул,3,FALSE)</f>
        <v>22769</v>
      </c>
      <c r="G9" s="1468">
        <f>ROUNDUP(CEILING(F9*(1-скидка),1)*(1+наценка),1)</f>
        <v>17036</v>
      </c>
      <c r="H9" s="43"/>
      <c r="I9" s="1368"/>
      <c r="J9" s="1362"/>
    </row>
    <row r="10" spans="1:10" ht="41.25" customHeight="1">
      <c r="B10" s="767" t="s">
        <v>2068</v>
      </c>
      <c r="C10" s="762" t="s">
        <v>2068</v>
      </c>
      <c r="D10" s="654" t="s">
        <v>2063</v>
      </c>
      <c r="E10" s="764">
        <f t="shared" si="0"/>
        <v>75</v>
      </c>
      <c r="F10" s="1464"/>
      <c r="G10" s="1469"/>
      <c r="H10" s="45"/>
      <c r="I10" s="1368"/>
      <c r="J10" s="1362"/>
    </row>
    <row r="11" spans="1:10" ht="41.25" customHeight="1">
      <c r="B11" s="767" t="s">
        <v>2069</v>
      </c>
      <c r="C11" s="762" t="s">
        <v>2069</v>
      </c>
      <c r="D11" s="654" t="s">
        <v>2065</v>
      </c>
      <c r="E11" s="764">
        <f t="shared" si="0"/>
        <v>75</v>
      </c>
      <c r="F11" s="370">
        <f>VLOOKUP(C11,Артикул,3,FALSE)</f>
        <v>24135</v>
      </c>
      <c r="G11" s="768">
        <f>ROUNDUP(CEILING(F11*(1-скидка),1)*(1+наценка),1)</f>
        <v>18058</v>
      </c>
      <c r="H11" s="45"/>
      <c r="I11" s="1368"/>
      <c r="J11" s="1362"/>
    </row>
    <row r="12" spans="1:10" ht="41.25" customHeight="1">
      <c r="B12" s="767" t="s">
        <v>2070</v>
      </c>
      <c r="C12" s="762" t="s">
        <v>2070</v>
      </c>
      <c r="D12" s="654" t="s">
        <v>2067</v>
      </c>
      <c r="E12" s="764">
        <f t="shared" si="0"/>
        <v>85</v>
      </c>
      <c r="F12" s="1464">
        <f>VLOOKUP(C12,Артикул,3,FALSE)</f>
        <v>26659</v>
      </c>
      <c r="G12" s="1468">
        <f>ROUNDUP(CEILING(F12*(1-скидка),1)*(1+наценка),1)</f>
        <v>19947</v>
      </c>
      <c r="H12" s="45"/>
      <c r="I12" s="1361"/>
      <c r="J12" s="1362"/>
    </row>
    <row r="13" spans="1:10" ht="41.25" customHeight="1" thickBot="1">
      <c r="B13" s="769" t="s">
        <v>2071</v>
      </c>
      <c r="C13" s="770" t="s">
        <v>2071</v>
      </c>
      <c r="D13" s="765" t="s">
        <v>2063</v>
      </c>
      <c r="E13" s="771">
        <f t="shared" si="0"/>
        <v>90</v>
      </c>
      <c r="F13" s="1465"/>
      <c r="G13" s="1448"/>
      <c r="H13" s="45"/>
      <c r="I13" s="408"/>
      <c r="J13" s="489"/>
    </row>
    <row r="14" spans="1:10" ht="41.25" customHeight="1">
      <c r="B14" s="753"/>
      <c r="C14" s="753"/>
      <c r="D14" s="766"/>
      <c r="E14" s="766"/>
      <c r="F14" s="9"/>
      <c r="G14" s="150"/>
      <c r="H14" s="45"/>
      <c r="I14" s="1365"/>
      <c r="J14" s="1364"/>
    </row>
    <row r="15" spans="1:10" ht="41.25" customHeight="1">
      <c r="B15" s="753"/>
      <c r="C15" s="753"/>
      <c r="D15" s="766"/>
      <c r="E15" s="766"/>
      <c r="F15" s="9"/>
      <c r="G15" s="150"/>
      <c r="H15" s="45"/>
      <c r="I15" s="1365"/>
      <c r="J15" s="1364"/>
    </row>
    <row r="16" spans="1:10" ht="41.25" customHeight="1">
      <c r="B16" s="753"/>
      <c r="C16" s="753"/>
      <c r="D16" s="766"/>
      <c r="E16" s="766"/>
      <c r="F16" s="9"/>
      <c r="G16" s="150"/>
      <c r="H16" s="45"/>
      <c r="I16" s="1365"/>
      <c r="J16" s="1364"/>
    </row>
    <row r="17" spans="2:10" ht="41.25" customHeight="1">
      <c r="B17" s="753"/>
      <c r="C17" s="753"/>
      <c r="D17" s="766"/>
      <c r="E17" s="766"/>
      <c r="F17" s="9"/>
      <c r="G17" s="150"/>
      <c r="H17" s="45"/>
      <c r="I17" s="1365"/>
      <c r="J17" s="1364"/>
    </row>
    <row r="18" spans="2:10" ht="41.25" customHeight="1">
      <c r="B18" s="267"/>
      <c r="C18" s="267"/>
      <c r="D18" s="766"/>
      <c r="E18" s="766"/>
      <c r="F18" s="9"/>
      <c r="G18" s="150"/>
      <c r="H18" s="45"/>
      <c r="I18" s="755"/>
      <c r="J18" s="754"/>
    </row>
    <row r="19" spans="2:10" ht="41.25" customHeight="1">
      <c r="B19" s="267"/>
      <c r="C19" s="267"/>
      <c r="D19" s="766"/>
      <c r="E19" s="766"/>
      <c r="F19" s="9"/>
      <c r="G19" s="150"/>
      <c r="H19" s="43"/>
      <c r="I19" s="1453"/>
      <c r="J19" s="1454"/>
    </row>
    <row r="20" spans="2:10" ht="41.25" customHeight="1">
      <c r="B20" s="753"/>
      <c r="C20" s="753"/>
      <c r="D20" s="766"/>
      <c r="E20" s="766"/>
      <c r="F20" s="9"/>
      <c r="G20" s="150"/>
      <c r="H20" s="43"/>
      <c r="I20" s="1451"/>
      <c r="J20" s="1452"/>
    </row>
    <row r="21" spans="2:10" ht="41.25" customHeight="1">
      <c r="B21" s="267"/>
      <c r="C21" s="267"/>
      <c r="D21" s="766"/>
      <c r="E21" s="766"/>
      <c r="F21" s="527"/>
      <c r="G21" s="150"/>
      <c r="H21" s="43"/>
      <c r="I21" s="1453"/>
      <c r="J21" s="1454"/>
    </row>
    <row r="22" spans="2:10" ht="41.25" customHeight="1">
      <c r="B22" s="267"/>
      <c r="C22" s="267"/>
      <c r="D22" s="766"/>
      <c r="E22" s="766"/>
      <c r="F22" s="527"/>
      <c r="G22" s="150"/>
      <c r="H22" s="43"/>
      <c r="I22" s="1462"/>
      <c r="J22" s="1463"/>
    </row>
    <row r="23" spans="2:10" ht="41.25" customHeight="1">
      <c r="B23" s="267"/>
      <c r="C23" s="267"/>
      <c r="D23" s="766"/>
      <c r="E23" s="766"/>
      <c r="F23" s="527"/>
      <c r="G23" s="150"/>
      <c r="H23" s="43"/>
      <c r="I23" s="1462"/>
      <c r="J23" s="1463"/>
    </row>
    <row r="24" spans="2:10" ht="41.25" customHeight="1">
      <c r="B24" s="267"/>
      <c r="C24" s="267"/>
      <c r="D24" s="766"/>
      <c r="E24" s="766"/>
      <c r="F24" s="527"/>
      <c r="G24" s="150"/>
      <c r="H24" s="43"/>
      <c r="I24" s="1462"/>
      <c r="J24" s="1463"/>
    </row>
    <row r="25" spans="2:10" ht="41.25" customHeight="1" thickBot="1">
      <c r="B25" s="267"/>
      <c r="C25" s="267"/>
      <c r="D25" s="766"/>
      <c r="E25" s="766"/>
      <c r="F25" s="527"/>
      <c r="G25" s="150"/>
      <c r="H25" s="43"/>
      <c r="I25" s="579"/>
      <c r="J25" s="580"/>
    </row>
    <row r="26" spans="2:10" ht="41.25" customHeight="1">
      <c r="B26" s="1470" t="s">
        <v>1</v>
      </c>
      <c r="C26" s="987"/>
      <c r="D26" s="1473" t="s">
        <v>2</v>
      </c>
      <c r="E26" s="1476" t="s">
        <v>3</v>
      </c>
      <c r="F26" s="1479" t="s">
        <v>4</v>
      </c>
      <c r="G26" s="1479" t="s">
        <v>5</v>
      </c>
      <c r="H26" s="1483" t="s">
        <v>6</v>
      </c>
      <c r="I26" s="1484"/>
      <c r="J26" s="1485"/>
    </row>
    <row r="27" spans="2:10" ht="41.25" customHeight="1">
      <c r="B27" s="1471"/>
      <c r="C27" s="988"/>
      <c r="D27" s="1474"/>
      <c r="E27" s="1477"/>
      <c r="F27" s="1480"/>
      <c r="G27" s="1480"/>
      <c r="H27" s="1486"/>
      <c r="I27" s="1487"/>
      <c r="J27" s="1488"/>
    </row>
    <row r="28" spans="2:10" ht="41.25" customHeight="1" thickBot="1">
      <c r="B28" s="1472"/>
      <c r="C28" s="989"/>
      <c r="D28" s="1475"/>
      <c r="E28" s="1478"/>
      <c r="F28" s="1480"/>
      <c r="G28" s="1480"/>
      <c r="H28" s="1489"/>
      <c r="I28" s="1490"/>
      <c r="J28" s="1491"/>
    </row>
    <row r="29" spans="2:10" ht="41.25" customHeight="1" thickBot="1">
      <c r="B29" s="547" t="s">
        <v>2851</v>
      </c>
      <c r="C29" s="547" t="s">
        <v>2851</v>
      </c>
      <c r="D29" s="533" t="s">
        <v>2852</v>
      </c>
      <c r="E29" s="533">
        <f t="shared" ref="E29:E35" si="1">VLOOKUP(C29,Артикул,2,FALSE)</f>
        <v>80</v>
      </c>
      <c r="F29" s="371">
        <f>VLOOKUP(C29,Артикул,3,FALSE)</f>
        <v>21251</v>
      </c>
      <c r="G29" s="460">
        <f>ROUNDUP(CEILING(F29*(1-скидка),1)*(1+наценка),1)</f>
        <v>15900</v>
      </c>
      <c r="H29" s="927"/>
      <c r="I29" s="576" t="s">
        <v>2853</v>
      </c>
      <c r="J29" s="577"/>
    </row>
    <row r="30" spans="2:10" ht="41.25" customHeight="1">
      <c r="B30" s="532" t="s">
        <v>2854</v>
      </c>
      <c r="C30" s="532" t="s">
        <v>2854</v>
      </c>
      <c r="D30" s="533" t="s">
        <v>2855</v>
      </c>
      <c r="E30" s="534">
        <f t="shared" si="1"/>
        <v>65</v>
      </c>
      <c r="F30" s="371">
        <f>VLOOKUP(C30,Артикул,3,FALSE)</f>
        <v>25425</v>
      </c>
      <c r="G30" s="460">
        <f>ROUNDUP(CEILING(F30*(1-скидка),1)*(1+наценка),1)</f>
        <v>19023</v>
      </c>
      <c r="H30" s="927"/>
      <c r="I30" s="1410" t="s">
        <v>2856</v>
      </c>
      <c r="J30" s="1409"/>
    </row>
    <row r="31" spans="2:10" ht="41.25" customHeight="1">
      <c r="B31" s="535" t="s">
        <v>2857</v>
      </c>
      <c r="C31" s="535" t="s">
        <v>2857</v>
      </c>
      <c r="D31" s="536" t="s">
        <v>2858</v>
      </c>
      <c r="E31" s="537">
        <f t="shared" si="1"/>
        <v>73</v>
      </c>
      <c r="F31" s="1481">
        <f>VLOOKUP(C31,Артикул,3,FALSE)</f>
        <v>28081</v>
      </c>
      <c r="G31" s="1492">
        <f>ROUNDUP(CEILING(F31*(1-скидка),1)*(1+наценка),1)</f>
        <v>21011</v>
      </c>
      <c r="H31" s="927"/>
      <c r="I31" s="1406" t="s">
        <v>2859</v>
      </c>
      <c r="J31" s="1407"/>
    </row>
    <row r="32" spans="2:10" ht="41.25" customHeight="1">
      <c r="B32" s="553" t="s">
        <v>2860</v>
      </c>
      <c r="C32" s="553" t="s">
        <v>2860</v>
      </c>
      <c r="D32" s="550" t="s">
        <v>2852</v>
      </c>
      <c r="E32" s="554">
        <f t="shared" si="1"/>
        <v>80</v>
      </c>
      <c r="F32" s="1495"/>
      <c r="G32" s="1493"/>
      <c r="H32" s="927"/>
      <c r="I32" s="1408"/>
      <c r="J32" s="1409"/>
    </row>
    <row r="33" spans="2:10" ht="41.25" customHeight="1">
      <c r="B33" s="538" t="s">
        <v>2861</v>
      </c>
      <c r="C33" s="538" t="s">
        <v>2861</v>
      </c>
      <c r="D33" s="539" t="s">
        <v>2855</v>
      </c>
      <c r="E33" s="540">
        <f t="shared" si="1"/>
        <v>95</v>
      </c>
      <c r="F33" s="676">
        <f>VLOOKUP(C33,Артикул,3,FALSE)</f>
        <v>31497</v>
      </c>
      <c r="G33" s="996">
        <f>ROUNDUP(CEILING(F33*(1-скидка),1)*(1+наценка),1)</f>
        <v>23567</v>
      </c>
      <c r="H33" s="927"/>
      <c r="I33" s="985"/>
      <c r="J33" s="986"/>
    </row>
    <row r="34" spans="2:10" ht="41.25" customHeight="1">
      <c r="B34" s="535" t="s">
        <v>2862</v>
      </c>
      <c r="C34" s="535" t="s">
        <v>2862</v>
      </c>
      <c r="D34" s="536" t="s">
        <v>2858</v>
      </c>
      <c r="E34" s="537">
        <f t="shared" si="1"/>
        <v>105</v>
      </c>
      <c r="F34" s="1481">
        <f>VLOOKUP(C34,Артикул,3,FALSE)</f>
        <v>35292</v>
      </c>
      <c r="G34" s="1492">
        <f>ROUNDUP(CEILING(F34*(1-скидка),1)*(1+наценка),1)</f>
        <v>26406</v>
      </c>
      <c r="H34" s="927"/>
      <c r="I34" s="985"/>
      <c r="J34" s="986"/>
    </row>
    <row r="35" spans="2:10" ht="41.25" customHeight="1" thickBot="1">
      <c r="B35" s="541" t="s">
        <v>2863</v>
      </c>
      <c r="C35" s="541" t="s">
        <v>2863</v>
      </c>
      <c r="D35" s="542" t="s">
        <v>2852</v>
      </c>
      <c r="E35" s="543">
        <f t="shared" si="1"/>
        <v>115</v>
      </c>
      <c r="F35" s="1482"/>
      <c r="G35" s="1494"/>
      <c r="H35" s="927"/>
      <c r="I35" s="1408"/>
      <c r="J35" s="1409"/>
    </row>
    <row r="36" spans="2:10" ht="41.25" customHeight="1">
      <c r="B36" s="267"/>
      <c r="C36" s="267"/>
      <c r="D36" s="766"/>
      <c r="E36" s="766"/>
      <c r="F36" s="527"/>
      <c r="G36" s="150"/>
      <c r="H36" s="43"/>
      <c r="I36" s="579"/>
      <c r="J36" s="580"/>
    </row>
    <row r="37" spans="2:10" ht="41.25" customHeight="1">
      <c r="B37" s="267"/>
      <c r="C37" s="267"/>
      <c r="D37" s="766"/>
      <c r="E37" s="766"/>
      <c r="F37" s="527"/>
      <c r="G37" s="150"/>
      <c r="H37" s="43"/>
      <c r="I37" s="579"/>
      <c r="J37" s="580"/>
    </row>
    <row r="38" spans="2:10" ht="41.25" customHeight="1">
      <c r="B38" s="267"/>
      <c r="C38" s="267"/>
      <c r="D38" s="766"/>
      <c r="E38" s="766"/>
      <c r="F38" s="527"/>
      <c r="G38" s="150"/>
      <c r="H38" s="43"/>
      <c r="I38" s="579"/>
      <c r="J38" s="580"/>
    </row>
    <row r="39" spans="2:10" ht="41.25" customHeight="1">
      <c r="B39" s="267"/>
      <c r="C39" s="267"/>
      <c r="D39" s="766"/>
      <c r="E39" s="766"/>
      <c r="F39" s="527"/>
      <c r="G39" s="150"/>
      <c r="H39" s="43"/>
      <c r="I39" s="579"/>
      <c r="J39" s="580"/>
    </row>
    <row r="40" spans="2:10" ht="41.25" customHeight="1">
      <c r="B40" s="267"/>
      <c r="C40" s="267"/>
      <c r="D40" s="766"/>
      <c r="E40" s="766"/>
      <c r="F40" s="527"/>
      <c r="G40" s="150"/>
      <c r="H40" s="43"/>
      <c r="I40" s="579"/>
      <c r="J40" s="580"/>
    </row>
    <row r="41" spans="2:10" ht="41.25" customHeight="1">
      <c r="B41" s="267"/>
      <c r="C41" s="267"/>
      <c r="D41" s="766"/>
      <c r="E41" s="766"/>
      <c r="F41" s="527"/>
      <c r="G41" s="150"/>
      <c r="H41" s="43"/>
      <c r="I41" s="579"/>
      <c r="J41" s="580"/>
    </row>
    <row r="42" spans="2:10" ht="41.25" customHeight="1">
      <c r="B42" s="267"/>
      <c r="C42" s="267"/>
      <c r="D42" s="766"/>
      <c r="E42" s="766"/>
      <c r="F42" s="527"/>
      <c r="G42" s="150"/>
      <c r="H42" s="43"/>
      <c r="I42" s="579"/>
      <c r="J42" s="580"/>
    </row>
    <row r="43" spans="2:10" ht="41.25" customHeight="1">
      <c r="B43" s="267"/>
      <c r="C43" s="267"/>
      <c r="D43" s="766"/>
      <c r="E43" s="766"/>
      <c r="F43" s="527"/>
      <c r="G43" s="150"/>
      <c r="H43" s="43"/>
      <c r="I43" s="579"/>
      <c r="J43" s="580"/>
    </row>
    <row r="44" spans="2:10" ht="41.25" customHeight="1">
      <c r="B44" s="267"/>
      <c r="C44" s="267"/>
      <c r="D44" s="766"/>
      <c r="E44" s="766"/>
      <c r="F44" s="527"/>
      <c r="G44" s="150"/>
      <c r="H44" s="43"/>
      <c r="I44" s="579"/>
      <c r="J44" s="580"/>
    </row>
    <row r="45" spans="2:10" ht="41.25" customHeight="1">
      <c r="B45" s="267"/>
      <c r="C45" s="267"/>
      <c r="D45" s="766"/>
      <c r="E45" s="766"/>
      <c r="F45" s="527"/>
      <c r="G45" s="150"/>
      <c r="H45" s="43"/>
      <c r="I45" s="579"/>
      <c r="J45" s="580"/>
    </row>
    <row r="46" spans="2:10" ht="41.25" customHeight="1">
      <c r="B46" s="267"/>
      <c r="C46" s="267"/>
      <c r="D46" s="766"/>
      <c r="E46" s="766"/>
      <c r="F46" s="527"/>
      <c r="G46" s="150"/>
      <c r="H46" s="43"/>
      <c r="I46" s="579"/>
      <c r="J46" s="580"/>
    </row>
    <row r="47" spans="2:10" ht="41.25" customHeight="1" thickBot="1">
      <c r="B47" s="267"/>
      <c r="C47" s="267"/>
      <c r="D47" s="766"/>
      <c r="E47" s="766"/>
      <c r="F47" s="527"/>
      <c r="G47" s="150"/>
      <c r="H47" s="43"/>
      <c r="I47" s="579"/>
      <c r="J47" s="580"/>
    </row>
    <row r="48" spans="2:10" ht="41.25" customHeight="1" thickBot="1">
      <c r="B48" s="529" t="s">
        <v>2073</v>
      </c>
      <c r="C48" s="530" t="s">
        <v>3909</v>
      </c>
      <c r="D48" s="530" t="s">
        <v>2063</v>
      </c>
      <c r="E48" s="530">
        <f>VLOOKUP(C48,Артикул,2,FALSE)</f>
        <v>75</v>
      </c>
      <c r="F48" s="395">
        <f>VLOOKUP(C48,Артикул,3,FALSE)</f>
        <v>14876</v>
      </c>
      <c r="G48" s="115">
        <f>ROUNDUP(CEILING(F48*(1-скидка),1)*(1+наценка),1)</f>
        <v>11131</v>
      </c>
      <c r="H48" s="41"/>
      <c r="I48" s="1437" t="s">
        <v>2072</v>
      </c>
      <c r="J48" s="1438"/>
    </row>
    <row r="49" spans="2:10" ht="41.25" customHeight="1">
      <c r="B49" s="451"/>
      <c r="C49" s="695"/>
      <c r="D49" s="772"/>
      <c r="E49" s="772"/>
      <c r="F49" s="381"/>
      <c r="G49" s="150"/>
      <c r="H49" s="43"/>
      <c r="I49" s="579"/>
      <c r="J49" s="580"/>
    </row>
    <row r="50" spans="2:10" ht="41.25" customHeight="1">
      <c r="B50" s="451"/>
      <c r="C50" s="695"/>
      <c r="D50" s="772"/>
      <c r="E50" s="772"/>
      <c r="F50" s="381"/>
      <c r="G50" s="150"/>
      <c r="H50" s="43"/>
      <c r="I50" s="367"/>
      <c r="J50" s="46"/>
    </row>
    <row r="51" spans="2:10" ht="41.25" customHeight="1">
      <c r="B51" s="451"/>
      <c r="C51" s="695"/>
      <c r="D51" s="772"/>
      <c r="E51" s="772"/>
      <c r="F51" s="381"/>
      <c r="G51" s="150"/>
      <c r="H51" s="43"/>
      <c r="I51" s="367"/>
      <c r="J51" s="46"/>
    </row>
    <row r="52" spans="2:10" ht="41.25" customHeight="1">
      <c r="B52" s="451"/>
      <c r="C52" s="695"/>
      <c r="D52" s="772"/>
      <c r="E52" s="772"/>
      <c r="F52" s="452"/>
      <c r="G52" s="150"/>
      <c r="H52" s="43"/>
      <c r="I52" s="367"/>
      <c r="J52" s="46"/>
    </row>
    <row r="53" spans="2:10" ht="41.25" customHeight="1">
      <c r="B53" s="451"/>
      <c r="C53" s="695"/>
      <c r="D53" s="772"/>
      <c r="E53" s="772"/>
      <c r="F53" s="452"/>
      <c r="G53" s="150"/>
      <c r="H53" s="43"/>
      <c r="I53" s="367"/>
      <c r="J53" s="46"/>
    </row>
    <row r="54" spans="2:10" ht="41.25" customHeight="1">
      <c r="B54" s="756"/>
      <c r="C54" s="753"/>
      <c r="D54" s="766"/>
      <c r="E54" s="766"/>
      <c r="F54" s="9"/>
      <c r="G54" s="150"/>
      <c r="H54" s="43"/>
      <c r="I54" s="367"/>
      <c r="J54" s="46"/>
    </row>
    <row r="55" spans="2:10" ht="41.25" customHeight="1">
      <c r="B55" s="756"/>
      <c r="C55" s="753"/>
      <c r="D55" s="766"/>
      <c r="E55" s="766"/>
      <c r="F55" s="9"/>
      <c r="G55" s="150"/>
      <c r="H55" s="43"/>
      <c r="I55" s="367"/>
      <c r="J55" s="46"/>
    </row>
    <row r="56" spans="2:10" ht="41.25" customHeight="1">
      <c r="B56" s="756"/>
      <c r="C56" s="753"/>
      <c r="D56" s="766"/>
      <c r="E56" s="766"/>
      <c r="F56" s="9"/>
      <c r="G56" s="150"/>
      <c r="H56" s="43"/>
      <c r="I56" s="1466"/>
      <c r="J56" s="1467"/>
    </row>
    <row r="57" spans="2:10" ht="41.25" customHeight="1">
      <c r="B57" s="756"/>
      <c r="C57" s="753"/>
      <c r="D57" s="766"/>
      <c r="E57" s="766"/>
      <c r="F57" s="9"/>
      <c r="G57" s="150"/>
      <c r="H57" s="43"/>
      <c r="I57" s="1466"/>
      <c r="J57" s="1467"/>
    </row>
    <row r="58" spans="2:10" ht="41.25" customHeight="1">
      <c r="B58" s="451"/>
      <c r="C58" s="695"/>
      <c r="D58" s="772"/>
      <c r="E58" s="772"/>
      <c r="F58" s="381"/>
      <c r="G58" s="150"/>
      <c r="H58" s="43"/>
      <c r="I58" s="1466"/>
      <c r="J58" s="1467"/>
    </row>
    <row r="59" spans="2:10" ht="41.25" customHeight="1">
      <c r="B59" s="451"/>
      <c r="C59" s="695"/>
      <c r="D59" s="772"/>
      <c r="E59" s="772"/>
      <c r="F59" s="381"/>
      <c r="G59" s="150"/>
      <c r="H59" s="43"/>
      <c r="I59" s="367"/>
      <c r="J59" s="46"/>
    </row>
    <row r="60" spans="2:10" ht="41.25" customHeight="1">
      <c r="B60" s="756"/>
      <c r="C60" s="753"/>
      <c r="D60" s="766"/>
      <c r="E60" s="766"/>
      <c r="F60" s="9"/>
      <c r="G60" s="150"/>
      <c r="H60" s="43"/>
      <c r="I60" s="367"/>
      <c r="J60" s="46"/>
    </row>
    <row r="61" spans="2:10" ht="41.25" customHeight="1">
      <c r="B61" s="756"/>
      <c r="C61" s="753"/>
      <c r="D61" s="766"/>
      <c r="E61" s="766"/>
      <c r="F61" s="9"/>
      <c r="G61" s="150"/>
      <c r="H61" s="43"/>
      <c r="I61" s="1466" t="s">
        <v>877</v>
      </c>
      <c r="J61" s="1467"/>
    </row>
    <row r="62" spans="2:10" ht="41.25" customHeight="1">
      <c r="B62" s="756"/>
      <c r="C62" s="753"/>
      <c r="D62" s="766"/>
      <c r="E62" s="766"/>
      <c r="F62" s="9"/>
      <c r="G62" s="150"/>
      <c r="H62" s="43"/>
      <c r="I62" s="1466"/>
      <c r="J62" s="1467"/>
    </row>
    <row r="63" spans="2:10" ht="41.25" customHeight="1">
      <c r="B63" s="756"/>
      <c r="C63" s="753"/>
      <c r="D63" s="766"/>
      <c r="E63" s="766"/>
      <c r="F63" s="9"/>
      <c r="G63" s="150"/>
      <c r="H63" s="43"/>
      <c r="I63" s="1466"/>
      <c r="J63" s="1467"/>
    </row>
    <row r="64" spans="2:10" ht="41.25" customHeight="1" thickBot="1">
      <c r="B64" s="53"/>
      <c r="C64" s="688"/>
      <c r="D64" s="54"/>
      <c r="E64" s="54"/>
      <c r="F64" s="55"/>
      <c r="G64" s="55"/>
      <c r="H64" s="49"/>
      <c r="I64" s="49"/>
      <c r="J64" s="56"/>
    </row>
  </sheetData>
  <mergeCells count="45">
    <mergeCell ref="B26:B28"/>
    <mergeCell ref="D26:D28"/>
    <mergeCell ref="E26:E28"/>
    <mergeCell ref="F26:F28"/>
    <mergeCell ref="I61:J63"/>
    <mergeCell ref="F34:F35"/>
    <mergeCell ref="G26:G28"/>
    <mergeCell ref="H26:J28"/>
    <mergeCell ref="I30:J30"/>
    <mergeCell ref="G31:G32"/>
    <mergeCell ref="I31:J31"/>
    <mergeCell ref="I32:J32"/>
    <mergeCell ref="G34:G35"/>
    <mergeCell ref="I35:J35"/>
    <mergeCell ref="F31:F32"/>
    <mergeCell ref="I21:J21"/>
    <mergeCell ref="I22:J24"/>
    <mergeCell ref="F9:F10"/>
    <mergeCell ref="F12:F13"/>
    <mergeCell ref="I56:J58"/>
    <mergeCell ref="I48:J48"/>
    <mergeCell ref="I14:J14"/>
    <mergeCell ref="I15:J15"/>
    <mergeCell ref="I16:J16"/>
    <mergeCell ref="I17:J17"/>
    <mergeCell ref="I19:J19"/>
    <mergeCell ref="I20:J20"/>
    <mergeCell ref="I12:J12"/>
    <mergeCell ref="G9:G10"/>
    <mergeCell ref="G12:G13"/>
    <mergeCell ref="I7:J7"/>
    <mergeCell ref="I8:J8"/>
    <mergeCell ref="I9:J9"/>
    <mergeCell ref="I10:J10"/>
    <mergeCell ref="I11:J11"/>
    <mergeCell ref="D1:I1"/>
    <mergeCell ref="B3:J3"/>
    <mergeCell ref="B4:B6"/>
    <mergeCell ref="C4:C6"/>
    <mergeCell ref="D4:D6"/>
    <mergeCell ref="E4:E6"/>
    <mergeCell ref="F4:F6"/>
    <mergeCell ref="G4:G6"/>
    <mergeCell ref="H4:J6"/>
    <mergeCell ref="F2:I2"/>
  </mergeCells>
  <hyperlinks>
    <hyperlink ref="B1" location="main!A1" display="НАЗАД" xr:uid="{00000000-0004-0000-0900-000000000000}"/>
  </hyperlinks>
  <printOptions horizontalCentered="1"/>
  <pageMargins left="0" right="0" top="0.39370078740157483" bottom="0.39370078740157483" header="0" footer="0"/>
  <pageSetup paperSize="9" scale="25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98372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698372" r:id="rId4" name="Label2"/>
      </mc:Fallback>
    </mc:AlternateContent>
    <mc:AlternateContent xmlns:mc="http://schemas.openxmlformats.org/markup-compatibility/2006">
      <mc:Choice Requires="x14">
        <control shapeId="698371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698371" r:id="rId6" name="Label1"/>
      </mc:Fallback>
    </mc:AlternateContent>
    <mc:AlternateContent xmlns:mc="http://schemas.openxmlformats.org/markup-compatibility/2006">
      <mc:Choice Requires="x14">
        <control shapeId="698370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698370" r:id="rId8" name="TextBox2"/>
      </mc:Fallback>
    </mc:AlternateContent>
    <mc:AlternateContent xmlns:mc="http://schemas.openxmlformats.org/markup-compatibility/2006">
      <mc:Choice Requires="x14">
        <control shapeId="698369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698369" r:id="rId10" name="TextBox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46">
    <pageSetUpPr fitToPage="1"/>
  </sheetPr>
  <dimension ref="A1:J25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87.664062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62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КРОВАТИ серии F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2074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390"/>
      <c r="C6" s="1393"/>
      <c r="D6" s="1396"/>
      <c r="E6" s="1399"/>
      <c r="F6" s="1402"/>
      <c r="G6" s="1402"/>
      <c r="H6" s="1405"/>
      <c r="I6" s="1383"/>
      <c r="J6" s="1384"/>
    </row>
    <row r="7" spans="1:10" ht="41.25" customHeight="1" thickBot="1">
      <c r="B7" s="529" t="s">
        <v>3490</v>
      </c>
      <c r="C7" s="761" t="s">
        <v>3953</v>
      </c>
      <c r="D7" s="530" t="s">
        <v>3491</v>
      </c>
      <c r="E7" s="530">
        <f>VLOOKUP(C7,Артикул,2,FALSE)</f>
        <v>50</v>
      </c>
      <c r="F7" s="651">
        <f>VLOOKUP(C7,Артикул,3,FALSE)</f>
        <v>14492</v>
      </c>
      <c r="G7" s="115">
        <f>ROUNDUP(CEILING(F7*(1-скидка),1)*(1+наценка),1)</f>
        <v>10843</v>
      </c>
      <c r="H7" s="41"/>
      <c r="I7" s="1110" t="s">
        <v>2853</v>
      </c>
      <c r="J7" s="577"/>
    </row>
    <row r="8" spans="1:10" ht="41.25" customHeight="1" thickBot="1">
      <c r="B8" s="529" t="s">
        <v>3492</v>
      </c>
      <c r="C8" s="770" t="s">
        <v>3952</v>
      </c>
      <c r="D8" s="530" t="s">
        <v>3344</v>
      </c>
      <c r="E8" s="530">
        <f>VLOOKUP(C8,Артикул,2,FALSE)</f>
        <v>11</v>
      </c>
      <c r="F8" s="651">
        <f>VLOOKUP(C8,Артикул,3,FALSE)</f>
        <v>2487</v>
      </c>
      <c r="G8" s="1133">
        <f>ROUNDUP(CEILING(F8*(1-скидка),1)*(1+наценка),1)</f>
        <v>1861</v>
      </c>
      <c r="H8" s="43"/>
      <c r="I8" s="1496" t="s">
        <v>2856</v>
      </c>
      <c r="J8" s="1409"/>
    </row>
    <row r="9" spans="1:10" ht="41.25" customHeight="1">
      <c r="B9" s="1130"/>
      <c r="C9" s="1127"/>
      <c r="D9" s="766"/>
      <c r="E9" s="766"/>
      <c r="F9" s="9"/>
      <c r="G9" s="150"/>
      <c r="H9" s="45"/>
      <c r="I9" s="1365"/>
      <c r="J9" s="1364"/>
    </row>
    <row r="10" spans="1:10" ht="41.25" customHeight="1">
      <c r="B10" s="1130"/>
      <c r="C10" s="1127"/>
      <c r="D10" s="766"/>
      <c r="E10" s="766"/>
      <c r="F10" s="9"/>
      <c r="G10" s="150"/>
      <c r="H10" s="45"/>
      <c r="I10" s="1365"/>
      <c r="J10" s="1364"/>
    </row>
    <row r="11" spans="1:10" ht="41.25" customHeight="1">
      <c r="B11" s="1130"/>
      <c r="C11" s="1127"/>
      <c r="D11" s="766"/>
      <c r="E11" s="766"/>
      <c r="F11" s="9"/>
      <c r="G11" s="150"/>
      <c r="H11" s="45"/>
      <c r="I11" s="1365"/>
      <c r="J11" s="1364"/>
    </row>
    <row r="12" spans="1:10" ht="41.25" customHeight="1">
      <c r="B12" s="1130"/>
      <c r="C12" s="1127"/>
      <c r="D12" s="766"/>
      <c r="E12" s="766"/>
      <c r="F12" s="9"/>
      <c r="G12" s="150"/>
      <c r="H12" s="45"/>
      <c r="I12" s="1365"/>
      <c r="J12" s="1364"/>
    </row>
    <row r="13" spans="1:10" ht="41.25" customHeight="1">
      <c r="B13" s="185"/>
      <c r="C13" s="267"/>
      <c r="D13" s="766"/>
      <c r="E13" s="766"/>
      <c r="F13" s="9"/>
      <c r="G13" s="150"/>
      <c r="H13" s="45"/>
      <c r="I13" s="1129"/>
      <c r="J13" s="1128"/>
    </row>
    <row r="14" spans="1:10" ht="41.25" customHeight="1">
      <c r="B14" s="185"/>
      <c r="C14" s="267"/>
      <c r="D14" s="766"/>
      <c r="E14" s="766"/>
      <c r="F14" s="9"/>
      <c r="G14" s="150"/>
      <c r="H14" s="43"/>
      <c r="I14" s="1453"/>
      <c r="J14" s="1454"/>
    </row>
    <row r="15" spans="1:10" ht="41.25" customHeight="1">
      <c r="B15" s="1130"/>
      <c r="C15" s="1127"/>
      <c r="D15" s="766"/>
      <c r="E15" s="766"/>
      <c r="F15" s="9"/>
      <c r="G15" s="150"/>
      <c r="H15" s="43"/>
      <c r="I15" s="1451"/>
      <c r="J15" s="1452"/>
    </row>
    <row r="16" spans="1:10" ht="41.25" customHeight="1">
      <c r="B16" s="1130"/>
      <c r="C16" s="1127"/>
      <c r="D16" s="766"/>
      <c r="E16" s="766"/>
      <c r="F16" s="9"/>
      <c r="G16" s="150"/>
      <c r="H16" s="43"/>
      <c r="I16" s="1131"/>
      <c r="J16" s="1132"/>
    </row>
    <row r="17" spans="2:10" ht="41.25" customHeight="1">
      <c r="B17" s="185"/>
      <c r="C17" s="267"/>
      <c r="D17" s="766"/>
      <c r="E17" s="766"/>
      <c r="F17" s="527"/>
      <c r="G17" s="150"/>
      <c r="H17" s="43"/>
      <c r="I17" s="1453"/>
      <c r="J17" s="1454"/>
    </row>
    <row r="18" spans="2:10" ht="41.25" customHeight="1">
      <c r="B18" s="185"/>
      <c r="C18" s="267"/>
      <c r="D18" s="766"/>
      <c r="E18" s="766"/>
      <c r="F18" s="527"/>
      <c r="G18" s="150"/>
      <c r="H18" s="43"/>
      <c r="I18" s="1462"/>
      <c r="J18" s="1463"/>
    </row>
    <row r="19" spans="2:10" ht="41.25" customHeight="1">
      <c r="B19" s="185"/>
      <c r="C19" s="267"/>
      <c r="D19" s="766"/>
      <c r="E19" s="766"/>
      <c r="F19" s="527"/>
      <c r="G19" s="150"/>
      <c r="H19" s="43"/>
      <c r="I19" s="1462"/>
      <c r="J19" s="1463"/>
    </row>
    <row r="20" spans="2:10" ht="41.25" customHeight="1">
      <c r="B20" s="185"/>
      <c r="C20" s="267"/>
      <c r="D20" s="766"/>
      <c r="E20" s="766"/>
      <c r="F20" s="527"/>
      <c r="G20" s="150"/>
      <c r="H20" s="43"/>
      <c r="I20" s="1462"/>
      <c r="J20" s="1463"/>
    </row>
    <row r="21" spans="2:10" ht="41.25" customHeight="1">
      <c r="B21" s="185"/>
      <c r="C21" s="267"/>
      <c r="D21" s="766"/>
      <c r="E21" s="766"/>
      <c r="F21" s="527"/>
      <c r="G21" s="150"/>
      <c r="H21" s="43"/>
      <c r="I21" s="579"/>
      <c r="J21" s="580"/>
    </row>
    <row r="22" spans="2:10" ht="41.25" customHeight="1">
      <c r="B22" s="1130"/>
      <c r="C22" s="1127"/>
      <c r="D22" s="766"/>
      <c r="E22" s="766"/>
      <c r="F22" s="9"/>
      <c r="G22" s="150"/>
      <c r="H22" s="43"/>
      <c r="I22" s="1466" t="s">
        <v>877</v>
      </c>
      <c r="J22" s="1467"/>
    </row>
    <row r="23" spans="2:10" ht="41.25" customHeight="1">
      <c r="B23" s="1130"/>
      <c r="C23" s="1127"/>
      <c r="D23" s="766"/>
      <c r="E23" s="766"/>
      <c r="F23" s="9"/>
      <c r="G23" s="150"/>
      <c r="H23" s="43"/>
      <c r="I23" s="1466"/>
      <c r="J23" s="1467"/>
    </row>
    <row r="24" spans="2:10" ht="41.25" customHeight="1">
      <c r="B24" s="1130"/>
      <c r="C24" s="1127"/>
      <c r="D24" s="766"/>
      <c r="E24" s="766"/>
      <c r="F24" s="9"/>
      <c r="G24" s="150"/>
      <c r="H24" s="43"/>
      <c r="I24" s="1466"/>
      <c r="J24" s="1467"/>
    </row>
    <row r="25" spans="2:10" ht="41.25" customHeight="1" thickBot="1">
      <c r="B25" s="53"/>
      <c r="C25" s="688"/>
      <c r="D25" s="54"/>
      <c r="E25" s="54"/>
      <c r="F25" s="55"/>
      <c r="G25" s="55"/>
      <c r="H25" s="49"/>
      <c r="I25" s="49"/>
      <c r="J25" s="56"/>
    </row>
  </sheetData>
  <mergeCells count="20">
    <mergeCell ref="I22:J24"/>
    <mergeCell ref="I11:J11"/>
    <mergeCell ref="I12:J12"/>
    <mergeCell ref="I14:J14"/>
    <mergeCell ref="I15:J15"/>
    <mergeCell ref="I17:J17"/>
    <mergeCell ref="I18:J20"/>
    <mergeCell ref="I9:J9"/>
    <mergeCell ref="I10:J10"/>
    <mergeCell ref="I8:J8"/>
    <mergeCell ref="D1:I1"/>
    <mergeCell ref="B3:J3"/>
    <mergeCell ref="B4:B6"/>
    <mergeCell ref="C4:C6"/>
    <mergeCell ref="D4:D6"/>
    <mergeCell ref="E4:E6"/>
    <mergeCell ref="F4:F6"/>
    <mergeCell ref="G4:G6"/>
    <mergeCell ref="H4:J6"/>
    <mergeCell ref="F2:I2"/>
  </mergeCells>
  <hyperlinks>
    <hyperlink ref="B1" location="main!A1" display="НАЗАД" xr:uid="{00000000-0004-0000-0A00-000000000000}"/>
  </hyperlinks>
  <printOptions horizontalCentered="1"/>
  <pageMargins left="0" right="0" top="0.39370078740157483" bottom="0.39370078740157483" header="0" footer="0"/>
  <pageSetup paperSize="9" scale="25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776196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776196" r:id="rId4" name="Label2"/>
      </mc:Fallback>
    </mc:AlternateContent>
    <mc:AlternateContent xmlns:mc="http://schemas.openxmlformats.org/markup-compatibility/2006">
      <mc:Choice Requires="x14">
        <control shapeId="776195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776195" r:id="rId6" name="Label1"/>
      </mc:Fallback>
    </mc:AlternateContent>
    <mc:AlternateContent xmlns:mc="http://schemas.openxmlformats.org/markup-compatibility/2006">
      <mc:Choice Requires="x14">
        <control shapeId="776194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776194" r:id="rId8" name="TextBox2"/>
      </mc:Fallback>
    </mc:AlternateContent>
    <mc:AlternateContent xmlns:mc="http://schemas.openxmlformats.org/markup-compatibility/2006">
      <mc:Choice Requires="x14">
        <control shapeId="776193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776193" r:id="rId10" name="TextBox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45">
    <pageSetUpPr fitToPage="1"/>
  </sheetPr>
  <dimension ref="A1:J20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8.4414062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62.6640625" style="63" customWidth="1"/>
    <col min="11" max="16384" width="9.109375" style="60"/>
  </cols>
  <sheetData>
    <row r="1" spans="1:10" ht="46.8" thickBot="1">
      <c r="B1" s="70" t="s">
        <v>57</v>
      </c>
      <c r="C1" s="70"/>
      <c r="D1" s="1369" t="e">
        <f>#REF!</f>
        <v>#REF!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1107"/>
      <c r="C2" s="1108"/>
      <c r="D2" s="1109"/>
      <c r="E2" s="1109"/>
      <c r="F2" s="1386" t="s">
        <v>4031</v>
      </c>
      <c r="G2" s="1386"/>
      <c r="H2" s="1386"/>
      <c r="I2" s="1386"/>
      <c r="J2" s="1337"/>
    </row>
    <row r="3" spans="1:10" ht="60.9" customHeight="1" thickBot="1">
      <c r="B3" s="1497" t="s">
        <v>3345</v>
      </c>
      <c r="C3" s="1498"/>
      <c r="D3" s="1498"/>
      <c r="E3" s="1498"/>
      <c r="F3" s="1498"/>
      <c r="G3" s="1498"/>
      <c r="H3" s="1498"/>
      <c r="I3" s="1498"/>
      <c r="J3" s="1499"/>
    </row>
    <row r="4" spans="1:10" ht="41.25" customHeight="1">
      <c r="B4" s="1470" t="s">
        <v>1</v>
      </c>
      <c r="C4" s="1092"/>
      <c r="D4" s="1473" t="s">
        <v>2</v>
      </c>
      <c r="E4" s="1476" t="s">
        <v>3</v>
      </c>
      <c r="F4" s="1479" t="s">
        <v>4</v>
      </c>
      <c r="G4" s="1479" t="s">
        <v>5</v>
      </c>
      <c r="H4" s="1483" t="s">
        <v>6</v>
      </c>
      <c r="I4" s="1484"/>
      <c r="J4" s="1485"/>
    </row>
    <row r="5" spans="1:10" ht="41.25" customHeight="1">
      <c r="B5" s="1471"/>
      <c r="C5" s="1093"/>
      <c r="D5" s="1474"/>
      <c r="E5" s="1477"/>
      <c r="F5" s="1480"/>
      <c r="G5" s="1480"/>
      <c r="H5" s="1486"/>
      <c r="I5" s="1500"/>
      <c r="J5" s="1488"/>
    </row>
    <row r="6" spans="1:10" ht="41.25" customHeight="1" thickBot="1">
      <c r="B6" s="1472"/>
      <c r="C6" s="1094"/>
      <c r="D6" s="1475"/>
      <c r="E6" s="1478"/>
      <c r="F6" s="1480"/>
      <c r="G6" s="1480"/>
      <c r="H6" s="1489"/>
      <c r="I6" s="1490"/>
      <c r="J6" s="1491"/>
    </row>
    <row r="7" spans="1:10" ht="41.25" customHeight="1" thickBot="1">
      <c r="B7" s="529" t="s">
        <v>3341</v>
      </c>
      <c r="C7" s="547" t="s">
        <v>3951</v>
      </c>
      <c r="D7" s="530" t="s">
        <v>3342</v>
      </c>
      <c r="E7" s="530">
        <f>VLOOKUP(C7,Артикул,2,FALSE)</f>
        <v>55</v>
      </c>
      <c r="F7" s="651">
        <f>VLOOKUP(C7,Артикул,3,FALSE)</f>
        <v>14461</v>
      </c>
      <c r="G7" s="460">
        <f>ROUNDUP(CEILING(F7*(1-скидка),1)*(1+наценка),1)</f>
        <v>10820</v>
      </c>
      <c r="H7" s="1085"/>
      <c r="I7" s="1110" t="s">
        <v>2853</v>
      </c>
      <c r="J7" s="577"/>
    </row>
    <row r="8" spans="1:10" ht="41.25" customHeight="1" thickBot="1">
      <c r="B8" s="529" t="s">
        <v>3343</v>
      </c>
      <c r="C8" s="1105" t="s">
        <v>3952</v>
      </c>
      <c r="D8" s="530" t="s">
        <v>3344</v>
      </c>
      <c r="E8" s="530">
        <f>VLOOKUP(C8,Артикул,2,FALSE)</f>
        <v>11</v>
      </c>
      <c r="F8" s="651">
        <f>VLOOKUP(C8,Артикул,3,FALSE)</f>
        <v>2487</v>
      </c>
      <c r="G8" s="1106">
        <f>ROUNDUP(CEILING(F8*(1-скидка),1)*(1+наценка),1)</f>
        <v>1861</v>
      </c>
      <c r="H8" s="1085"/>
      <c r="I8" s="1496" t="s">
        <v>2856</v>
      </c>
      <c r="J8" s="1409"/>
    </row>
    <row r="9" spans="1:10" ht="41.25" customHeight="1">
      <c r="B9" s="1089"/>
      <c r="C9" s="1088"/>
      <c r="D9" s="766"/>
      <c r="E9" s="766"/>
      <c r="F9" s="9"/>
      <c r="G9" s="150"/>
      <c r="H9" s="43"/>
      <c r="I9" s="1090"/>
      <c r="J9" s="1091"/>
    </row>
    <row r="10" spans="1:10" ht="41.25" customHeight="1">
      <c r="B10" s="1089"/>
      <c r="C10" s="1088"/>
      <c r="D10" s="766"/>
      <c r="E10" s="766"/>
      <c r="F10" s="9"/>
      <c r="G10" s="150"/>
      <c r="H10" s="43"/>
      <c r="I10" s="1090"/>
      <c r="J10" s="1091"/>
    </row>
    <row r="11" spans="1:10" ht="41.25" customHeight="1">
      <c r="B11" s="1089"/>
      <c r="C11" s="1088"/>
      <c r="D11" s="766"/>
      <c r="E11" s="766"/>
      <c r="F11" s="9"/>
      <c r="G11" s="150"/>
      <c r="H11" s="43"/>
      <c r="I11" s="1090"/>
      <c r="J11" s="1091"/>
    </row>
    <row r="12" spans="1:10" ht="41.25" customHeight="1">
      <c r="B12" s="1089"/>
      <c r="C12" s="1088"/>
      <c r="D12" s="766"/>
      <c r="E12" s="766"/>
      <c r="F12" s="9"/>
      <c r="G12" s="150"/>
      <c r="H12" s="43"/>
      <c r="I12" s="1090"/>
      <c r="J12" s="1091"/>
    </row>
    <row r="13" spans="1:10" ht="41.25" customHeight="1">
      <c r="B13" s="1089"/>
      <c r="C13" s="1088"/>
      <c r="D13" s="766"/>
      <c r="E13" s="766"/>
      <c r="F13" s="9"/>
      <c r="G13" s="150"/>
      <c r="H13" s="43"/>
      <c r="I13" s="1090"/>
      <c r="J13" s="1091"/>
    </row>
    <row r="14" spans="1:10" ht="41.25" customHeight="1">
      <c r="B14" s="1089"/>
      <c r="C14" s="1088"/>
      <c r="D14" s="766"/>
      <c r="E14" s="766"/>
      <c r="F14" s="9"/>
      <c r="G14" s="150"/>
      <c r="H14" s="43"/>
      <c r="I14" s="1090"/>
      <c r="J14" s="1091"/>
    </row>
    <row r="15" spans="1:10" ht="41.25" customHeight="1">
      <c r="B15" s="1089"/>
      <c r="C15" s="1088"/>
      <c r="D15" s="766"/>
      <c r="E15" s="766"/>
      <c r="F15" s="9"/>
      <c r="G15" s="150"/>
      <c r="H15" s="43"/>
      <c r="I15" s="1090"/>
      <c r="J15" s="1091"/>
    </row>
    <row r="16" spans="1:10" ht="41.25" customHeight="1">
      <c r="B16" s="1089"/>
      <c r="C16" s="1088"/>
      <c r="D16" s="766"/>
      <c r="E16" s="766"/>
      <c r="F16" s="9"/>
      <c r="G16" s="150"/>
      <c r="H16" s="43"/>
      <c r="I16" s="1090"/>
      <c r="J16" s="1091"/>
    </row>
    <row r="17" spans="2:10" ht="41.25" customHeight="1">
      <c r="B17" s="1089"/>
      <c r="C17" s="1088"/>
      <c r="D17" s="766"/>
      <c r="E17" s="766"/>
      <c r="F17" s="9"/>
      <c r="G17" s="150"/>
      <c r="H17" s="43"/>
      <c r="I17" s="1090"/>
      <c r="J17" s="1091"/>
    </row>
    <row r="18" spans="2:10" ht="41.25" customHeight="1">
      <c r="B18" s="1089"/>
      <c r="C18" s="1088"/>
      <c r="D18" s="766"/>
      <c r="E18" s="766"/>
      <c r="F18" s="9"/>
      <c r="G18" s="150"/>
      <c r="H18" s="43"/>
      <c r="I18" s="1090"/>
      <c r="J18" s="1091"/>
    </row>
    <row r="19" spans="2:10" ht="41.25" customHeight="1">
      <c r="B19" s="1089"/>
      <c r="C19" s="1088"/>
      <c r="D19" s="766"/>
      <c r="E19" s="766"/>
      <c r="F19" s="9"/>
      <c r="G19" s="150"/>
      <c r="H19" s="43"/>
      <c r="I19" s="1090"/>
      <c r="J19" s="1091"/>
    </row>
    <row r="20" spans="2:10" ht="41.25" customHeight="1" thickBot="1">
      <c r="B20" s="53"/>
      <c r="C20" s="688"/>
      <c r="D20" s="54"/>
      <c r="E20" s="54"/>
      <c r="F20" s="55"/>
      <c r="G20" s="55"/>
      <c r="H20" s="49"/>
      <c r="I20" s="49"/>
      <c r="J20" s="56"/>
    </row>
  </sheetData>
  <mergeCells count="10">
    <mergeCell ref="D1:I1"/>
    <mergeCell ref="I8:J8"/>
    <mergeCell ref="B3:J3"/>
    <mergeCell ref="B4:B6"/>
    <mergeCell ref="D4:D6"/>
    <mergeCell ref="E4:E6"/>
    <mergeCell ref="F4:F6"/>
    <mergeCell ref="G4:G6"/>
    <mergeCell ref="H4:J6"/>
    <mergeCell ref="F2:I2"/>
  </mergeCells>
  <hyperlinks>
    <hyperlink ref="B1" location="main!A1" display="НАЗАД" xr:uid="{00000000-0004-0000-0B00-000000000000}"/>
  </hyperlinks>
  <printOptions horizontalCentered="1"/>
  <pageMargins left="0" right="0" top="0.39370078740157483" bottom="0.39370078740157483" header="0" footer="0"/>
  <pageSetup paperSize="9" scale="25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744452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744452" r:id="rId4" name="Label2"/>
      </mc:Fallback>
    </mc:AlternateContent>
    <mc:AlternateContent xmlns:mc="http://schemas.openxmlformats.org/markup-compatibility/2006">
      <mc:Choice Requires="x14">
        <control shapeId="744451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744451" r:id="rId6" name="Label1"/>
      </mc:Fallback>
    </mc:AlternateContent>
    <mc:AlternateContent xmlns:mc="http://schemas.openxmlformats.org/markup-compatibility/2006">
      <mc:Choice Requires="x14">
        <control shapeId="744450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744450" r:id="rId8" name="TextBox2"/>
      </mc:Fallback>
    </mc:AlternateContent>
    <mc:AlternateContent xmlns:mc="http://schemas.openxmlformats.org/markup-compatibility/2006">
      <mc:Choice Requires="x14">
        <control shapeId="744449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744449" r:id="rId10" name="TextBox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37">
    <pageSetUpPr fitToPage="1"/>
  </sheetPr>
  <dimension ref="A1:L78"/>
  <sheetViews>
    <sheetView showGridLines="0" showRowColHeaders="0" zoomScale="40" zoomScaleNormal="40" zoomScaleSheetLayoutView="50" zoomScalePageLayoutView="93" workbookViewId="0">
      <pane ySplit="1" topLeftCell="A17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6.554687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210.88671875" style="63" customWidth="1"/>
    <col min="11" max="16384" width="9.109375" style="60"/>
  </cols>
  <sheetData>
    <row r="1" spans="1:12" ht="46.2">
      <c r="B1" s="70" t="s">
        <v>57</v>
      </c>
      <c r="C1" s="70"/>
      <c r="D1" s="1369" t="str">
        <f>B3</f>
        <v>Прайс-лист прихожая Эмэ</v>
      </c>
      <c r="E1" s="1369"/>
      <c r="F1" s="1369"/>
      <c r="G1" s="1369"/>
      <c r="H1" s="1369"/>
      <c r="I1" s="1369"/>
      <c r="J1" s="59"/>
    </row>
    <row r="2" spans="1:12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40"/>
      <c r="K2" s="1340"/>
      <c r="L2" s="1340"/>
    </row>
    <row r="3" spans="1:12" s="86" customFormat="1" ht="61.2" thickBot="1">
      <c r="A3" s="58"/>
      <c r="B3" s="1370" t="s">
        <v>1093</v>
      </c>
      <c r="C3" s="1370"/>
      <c r="D3" s="1370"/>
      <c r="E3" s="1370"/>
      <c r="F3" s="1370"/>
      <c r="G3" s="1370"/>
      <c r="H3" s="1370"/>
      <c r="I3" s="1370"/>
      <c r="J3" s="1370"/>
    </row>
    <row r="4" spans="1:12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2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2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2" ht="41.25" customHeight="1">
      <c r="B7" s="555" t="s">
        <v>895</v>
      </c>
      <c r="C7" s="584" t="s">
        <v>1957</v>
      </c>
      <c r="D7" s="693" t="s">
        <v>129</v>
      </c>
      <c r="E7" s="433">
        <f t="shared" ref="E7:E36" si="0">VLOOKUP(C7,Артикул,2,FALSE)</f>
        <v>60</v>
      </c>
      <c r="F7" s="663">
        <f t="shared" ref="F7:F36" si="1">VLOOKUP(C7,Артикул,3,FALSE)</f>
        <v>14546</v>
      </c>
      <c r="G7" s="344">
        <f t="shared" ref="G7:G36" si="2">ROUNDUP(CEILING(F7*(1-скидка),1)*(1+наценка),1)</f>
        <v>10884</v>
      </c>
      <c r="H7" s="41"/>
      <c r="I7" s="1408" t="s">
        <v>667</v>
      </c>
      <c r="J7" s="1409"/>
    </row>
    <row r="8" spans="1:12" ht="41.25" customHeight="1">
      <c r="B8" s="556" t="s">
        <v>896</v>
      </c>
      <c r="C8" s="556" t="s">
        <v>1958</v>
      </c>
      <c r="D8" s="589" t="s">
        <v>129</v>
      </c>
      <c r="E8" s="588">
        <f t="shared" si="0"/>
        <v>45</v>
      </c>
      <c r="F8" s="590">
        <f t="shared" si="1"/>
        <v>11098</v>
      </c>
      <c r="G8" s="587">
        <f t="shared" si="2"/>
        <v>8304</v>
      </c>
      <c r="H8" s="43"/>
      <c r="I8" s="1410" t="s">
        <v>887</v>
      </c>
      <c r="J8" s="1409"/>
    </row>
    <row r="9" spans="1:12" ht="41.25" customHeight="1">
      <c r="B9" s="535" t="s">
        <v>906</v>
      </c>
      <c r="C9" s="535" t="s">
        <v>1965</v>
      </c>
      <c r="D9" s="589" t="s">
        <v>139</v>
      </c>
      <c r="E9" s="588">
        <f t="shared" si="0"/>
        <v>105</v>
      </c>
      <c r="F9" s="590">
        <f t="shared" si="1"/>
        <v>24132</v>
      </c>
      <c r="G9" s="586">
        <f t="shared" si="2"/>
        <v>18056</v>
      </c>
      <c r="H9" s="43"/>
      <c r="I9" s="1408" t="s">
        <v>797</v>
      </c>
      <c r="J9" s="1409"/>
    </row>
    <row r="10" spans="1:12" ht="41.25" customHeight="1">
      <c r="B10" s="556" t="s">
        <v>1109</v>
      </c>
      <c r="C10" s="556" t="s">
        <v>2024</v>
      </c>
      <c r="D10" s="589" t="s">
        <v>723</v>
      </c>
      <c r="E10" s="588">
        <f t="shared" si="0"/>
        <v>55</v>
      </c>
      <c r="F10" s="392">
        <f t="shared" si="1"/>
        <v>12631</v>
      </c>
      <c r="G10" s="586">
        <f t="shared" si="2"/>
        <v>9451</v>
      </c>
      <c r="H10" s="43"/>
      <c r="I10" s="1408"/>
      <c r="J10" s="1409"/>
    </row>
    <row r="11" spans="1:12" ht="41.25" customHeight="1">
      <c r="B11" s="556" t="s">
        <v>1110</v>
      </c>
      <c r="C11" s="556" t="s">
        <v>2039</v>
      </c>
      <c r="D11" s="589" t="s">
        <v>130</v>
      </c>
      <c r="E11" s="588">
        <f t="shared" si="0"/>
        <v>70</v>
      </c>
      <c r="F11" s="380">
        <f t="shared" si="1"/>
        <v>19393</v>
      </c>
      <c r="G11" s="586">
        <f t="shared" si="2"/>
        <v>14510</v>
      </c>
      <c r="H11" s="43"/>
      <c r="I11" s="1408" t="s">
        <v>668</v>
      </c>
      <c r="J11" s="1409"/>
    </row>
    <row r="12" spans="1:12" ht="41.25" customHeight="1">
      <c r="B12" s="556" t="s">
        <v>1111</v>
      </c>
      <c r="C12" s="556" t="s">
        <v>2040</v>
      </c>
      <c r="D12" s="589" t="s">
        <v>230</v>
      </c>
      <c r="E12" s="588">
        <f t="shared" si="0"/>
        <v>120</v>
      </c>
      <c r="F12" s="380">
        <f t="shared" si="1"/>
        <v>25598</v>
      </c>
      <c r="G12" s="586">
        <f t="shared" si="2"/>
        <v>19153</v>
      </c>
      <c r="H12" s="43"/>
      <c r="I12" s="1410" t="s">
        <v>888</v>
      </c>
      <c r="J12" s="1409"/>
    </row>
    <row r="13" spans="1:12" ht="41.25" customHeight="1">
      <c r="B13" s="556" t="s">
        <v>1112</v>
      </c>
      <c r="C13" s="556" t="s">
        <v>2041</v>
      </c>
      <c r="D13" s="589" t="s">
        <v>132</v>
      </c>
      <c r="E13" s="588">
        <f t="shared" si="0"/>
        <v>65</v>
      </c>
      <c r="F13" s="380">
        <f t="shared" si="1"/>
        <v>15251</v>
      </c>
      <c r="G13" s="616">
        <f t="shared" si="2"/>
        <v>11411</v>
      </c>
      <c r="H13" s="43"/>
      <c r="I13" s="599"/>
      <c r="J13" s="600"/>
    </row>
    <row r="14" spans="1:12" ht="41.25" customHeight="1" thickBot="1">
      <c r="B14" s="558" t="s">
        <v>1180</v>
      </c>
      <c r="C14" s="558" t="s">
        <v>2042</v>
      </c>
      <c r="D14" s="593" t="s">
        <v>1161</v>
      </c>
      <c r="E14" s="592">
        <f t="shared" si="0"/>
        <v>105</v>
      </c>
      <c r="F14" s="594">
        <f t="shared" si="1"/>
        <v>28823</v>
      </c>
      <c r="G14" s="616">
        <f t="shared" si="2"/>
        <v>21566</v>
      </c>
      <c r="H14" s="43"/>
      <c r="I14" s="1408" t="s">
        <v>882</v>
      </c>
      <c r="J14" s="1409"/>
    </row>
    <row r="15" spans="1:12" ht="41.25" customHeight="1">
      <c r="B15" s="555" t="s">
        <v>1162</v>
      </c>
      <c r="C15" s="555" t="s">
        <v>1369</v>
      </c>
      <c r="D15" s="603" t="s">
        <v>1163</v>
      </c>
      <c r="E15" s="591">
        <f t="shared" si="0"/>
        <v>13</v>
      </c>
      <c r="F15" s="623">
        <f t="shared" si="1"/>
        <v>5744</v>
      </c>
      <c r="G15" s="493">
        <f t="shared" si="2"/>
        <v>4298</v>
      </c>
      <c r="H15" s="43"/>
      <c r="I15" s="1410" t="s">
        <v>2058</v>
      </c>
      <c r="J15" s="1409"/>
    </row>
    <row r="16" spans="1:12" ht="41.25" customHeight="1">
      <c r="B16" s="556" t="s">
        <v>1181</v>
      </c>
      <c r="C16" s="556" t="s">
        <v>2043</v>
      </c>
      <c r="D16" s="589" t="s">
        <v>147</v>
      </c>
      <c r="E16" s="588">
        <f t="shared" si="0"/>
        <v>40</v>
      </c>
      <c r="F16" s="590">
        <f t="shared" si="1"/>
        <v>13735</v>
      </c>
      <c r="G16" s="616">
        <f t="shared" si="2"/>
        <v>10277</v>
      </c>
      <c r="H16" s="43"/>
      <c r="I16" s="1408" t="s">
        <v>2061</v>
      </c>
      <c r="J16" s="1409"/>
    </row>
    <row r="17" spans="2:10" ht="41.25" customHeight="1">
      <c r="B17" s="556" t="s">
        <v>1113</v>
      </c>
      <c r="C17" s="556" t="s">
        <v>2044</v>
      </c>
      <c r="D17" s="589" t="s">
        <v>147</v>
      </c>
      <c r="E17" s="588">
        <f t="shared" si="0"/>
        <v>35</v>
      </c>
      <c r="F17" s="380">
        <f t="shared" si="1"/>
        <v>10394</v>
      </c>
      <c r="G17" s="616">
        <f t="shared" si="2"/>
        <v>7777</v>
      </c>
      <c r="H17" s="43"/>
      <c r="I17" s="1408"/>
      <c r="J17" s="1409"/>
    </row>
    <row r="18" spans="2:10" ht="41.25" customHeight="1">
      <c r="B18" s="556" t="s">
        <v>1182</v>
      </c>
      <c r="C18" s="556" t="s">
        <v>2045</v>
      </c>
      <c r="D18" s="589" t="s">
        <v>130</v>
      </c>
      <c r="E18" s="588">
        <f t="shared" si="0"/>
        <v>60</v>
      </c>
      <c r="F18" s="590">
        <f t="shared" si="1"/>
        <v>18959</v>
      </c>
      <c r="G18" s="616">
        <f t="shared" si="2"/>
        <v>14186</v>
      </c>
      <c r="H18" s="43"/>
      <c r="I18" s="1406" t="s">
        <v>872</v>
      </c>
      <c r="J18" s="1407"/>
    </row>
    <row r="19" spans="2:10" ht="41.25" customHeight="1">
      <c r="B19" s="556" t="s">
        <v>1183</v>
      </c>
      <c r="C19" s="556" t="s">
        <v>2046</v>
      </c>
      <c r="D19" s="589" t="s">
        <v>1167</v>
      </c>
      <c r="E19" s="588">
        <f t="shared" si="0"/>
        <v>12</v>
      </c>
      <c r="F19" s="590">
        <f t="shared" si="1"/>
        <v>3169</v>
      </c>
      <c r="G19" s="616">
        <f t="shared" si="2"/>
        <v>2372</v>
      </c>
      <c r="H19" s="43"/>
      <c r="I19" s="1406" t="s">
        <v>889</v>
      </c>
      <c r="J19" s="1407"/>
    </row>
    <row r="20" spans="2:10" ht="41.25" customHeight="1">
      <c r="B20" s="556" t="s">
        <v>1184</v>
      </c>
      <c r="C20" s="556" t="s">
        <v>2047</v>
      </c>
      <c r="D20" s="589" t="s">
        <v>1169</v>
      </c>
      <c r="E20" s="588">
        <f t="shared" si="0"/>
        <v>13</v>
      </c>
      <c r="F20" s="590">
        <f t="shared" si="1"/>
        <v>3505</v>
      </c>
      <c r="G20" s="616">
        <f t="shared" si="2"/>
        <v>2623</v>
      </c>
      <c r="H20" s="43"/>
      <c r="I20" s="1406" t="s">
        <v>733</v>
      </c>
      <c r="J20" s="1407"/>
    </row>
    <row r="21" spans="2:10" ht="41.25" customHeight="1">
      <c r="B21" s="556" t="s">
        <v>1185</v>
      </c>
      <c r="C21" s="556" t="s">
        <v>2048</v>
      </c>
      <c r="D21" s="589" t="s">
        <v>1171</v>
      </c>
      <c r="E21" s="588">
        <f t="shared" si="0"/>
        <v>20</v>
      </c>
      <c r="F21" s="590">
        <f t="shared" si="1"/>
        <v>5452</v>
      </c>
      <c r="G21" s="616">
        <f t="shared" si="2"/>
        <v>4080</v>
      </c>
      <c r="H21" s="43"/>
      <c r="I21" s="597"/>
      <c r="J21" s="598"/>
    </row>
    <row r="22" spans="2:10" ht="41.25" customHeight="1" thickBot="1">
      <c r="B22" s="558" t="s">
        <v>1186</v>
      </c>
      <c r="C22" s="558" t="s">
        <v>2049</v>
      </c>
      <c r="D22" s="593" t="s">
        <v>1173</v>
      </c>
      <c r="E22" s="592">
        <f t="shared" si="0"/>
        <v>25</v>
      </c>
      <c r="F22" s="594">
        <f t="shared" si="1"/>
        <v>8166</v>
      </c>
      <c r="G22" s="346">
        <f t="shared" si="2"/>
        <v>6110</v>
      </c>
      <c r="H22" s="43"/>
      <c r="I22" s="597" t="s">
        <v>7</v>
      </c>
      <c r="J22" s="598"/>
    </row>
    <row r="23" spans="2:10" ht="41.25" customHeight="1">
      <c r="B23" s="555" t="s">
        <v>727</v>
      </c>
      <c r="C23" s="555" t="s">
        <v>1370</v>
      </c>
      <c r="D23" s="591" t="s">
        <v>386</v>
      </c>
      <c r="E23" s="591">
        <f t="shared" si="0"/>
        <v>9</v>
      </c>
      <c r="F23" s="371">
        <f t="shared" si="1"/>
        <v>2107</v>
      </c>
      <c r="G23" s="617">
        <f t="shared" si="2"/>
        <v>1577</v>
      </c>
      <c r="H23" s="43"/>
      <c r="I23" s="1033" t="s">
        <v>890</v>
      </c>
      <c r="J23" s="1034"/>
    </row>
    <row r="24" spans="2:10" ht="41.25" customHeight="1">
      <c r="B24" s="556" t="s">
        <v>728</v>
      </c>
      <c r="C24" s="556" t="s">
        <v>1371</v>
      </c>
      <c r="D24" s="588" t="s">
        <v>253</v>
      </c>
      <c r="E24" s="588">
        <f t="shared" si="0"/>
        <v>18</v>
      </c>
      <c r="F24" s="372">
        <f t="shared" si="1"/>
        <v>4139</v>
      </c>
      <c r="G24" s="616">
        <f t="shared" si="2"/>
        <v>3097</v>
      </c>
      <c r="H24" s="43"/>
      <c r="I24" s="601"/>
      <c r="J24" s="602"/>
    </row>
    <row r="25" spans="2:10" ht="41.25" customHeight="1">
      <c r="B25" s="556" t="s">
        <v>1073</v>
      </c>
      <c r="C25" s="556" t="s">
        <v>1372</v>
      </c>
      <c r="D25" s="588" t="s">
        <v>200</v>
      </c>
      <c r="E25" s="588">
        <f t="shared" si="0"/>
        <v>18</v>
      </c>
      <c r="F25" s="392">
        <f t="shared" si="1"/>
        <v>4074</v>
      </c>
      <c r="G25" s="616">
        <f t="shared" si="2"/>
        <v>3049</v>
      </c>
      <c r="H25" s="43"/>
      <c r="I25" s="1457" t="s">
        <v>877</v>
      </c>
      <c r="J25" s="1458"/>
    </row>
    <row r="26" spans="2:10" ht="41.25" customHeight="1">
      <c r="B26" s="556" t="s">
        <v>785</v>
      </c>
      <c r="C26" s="556" t="s">
        <v>1267</v>
      </c>
      <c r="D26" s="588" t="s">
        <v>572</v>
      </c>
      <c r="E26" s="588">
        <f t="shared" si="0"/>
        <v>11</v>
      </c>
      <c r="F26" s="392">
        <f t="shared" si="1"/>
        <v>2834</v>
      </c>
      <c r="G26" s="616">
        <f t="shared" si="2"/>
        <v>2121</v>
      </c>
      <c r="H26" s="43"/>
      <c r="I26" s="1457"/>
      <c r="J26" s="1458"/>
    </row>
    <row r="27" spans="2:10" ht="41.25" customHeight="1">
      <c r="B27" s="556" t="s">
        <v>1114</v>
      </c>
      <c r="C27" s="556" t="s">
        <v>1576</v>
      </c>
      <c r="D27" s="588" t="s">
        <v>44</v>
      </c>
      <c r="E27" s="588">
        <f t="shared" si="0"/>
        <v>10</v>
      </c>
      <c r="F27" s="372">
        <f t="shared" si="1"/>
        <v>1661</v>
      </c>
      <c r="G27" s="616">
        <f t="shared" si="2"/>
        <v>1243</v>
      </c>
      <c r="H27" s="43"/>
      <c r="I27" s="1457"/>
      <c r="J27" s="1458"/>
    </row>
    <row r="28" spans="2:10" ht="41.25" customHeight="1">
      <c r="B28" s="556" t="s">
        <v>1115</v>
      </c>
      <c r="C28" s="556" t="s">
        <v>1577</v>
      </c>
      <c r="D28" s="588" t="s">
        <v>62</v>
      </c>
      <c r="E28" s="588">
        <f t="shared" si="0"/>
        <v>20</v>
      </c>
      <c r="F28" s="372">
        <f t="shared" si="1"/>
        <v>2934</v>
      </c>
      <c r="G28" s="616">
        <f t="shared" si="2"/>
        <v>2196</v>
      </c>
      <c r="H28" s="43"/>
      <c r="I28" s="408"/>
      <c r="J28" s="489"/>
    </row>
    <row r="29" spans="2:10" ht="41.25" customHeight="1">
      <c r="B29" s="556" t="s">
        <v>1174</v>
      </c>
      <c r="C29" s="556" t="s">
        <v>1597</v>
      </c>
      <c r="D29" s="588" t="s">
        <v>1175</v>
      </c>
      <c r="E29" s="588">
        <f t="shared" si="0"/>
        <v>10</v>
      </c>
      <c r="F29" s="372">
        <f t="shared" si="1"/>
        <v>6133</v>
      </c>
      <c r="G29" s="616">
        <f t="shared" si="2"/>
        <v>4589</v>
      </c>
      <c r="H29" s="43"/>
      <c r="I29" s="408"/>
      <c r="J29" s="489"/>
    </row>
    <row r="30" spans="2:10" ht="41.25" customHeight="1" thickBot="1">
      <c r="B30" s="558" t="s">
        <v>1176</v>
      </c>
      <c r="C30" s="558" t="s">
        <v>1598</v>
      </c>
      <c r="D30" s="592" t="s">
        <v>1177</v>
      </c>
      <c r="E30" s="592">
        <f t="shared" si="0"/>
        <v>11</v>
      </c>
      <c r="F30" s="382">
        <f t="shared" si="1"/>
        <v>7120</v>
      </c>
      <c r="G30" s="616">
        <f t="shared" si="2"/>
        <v>5328</v>
      </c>
      <c r="H30" s="43"/>
      <c r="I30" s="408"/>
      <c r="J30" s="489"/>
    </row>
    <row r="31" spans="2:10" ht="41.25" customHeight="1">
      <c r="B31" s="555" t="s">
        <v>1116</v>
      </c>
      <c r="C31" s="555" t="s">
        <v>2050</v>
      </c>
      <c r="D31" s="591" t="s">
        <v>127</v>
      </c>
      <c r="E31" s="591">
        <f t="shared" si="0"/>
        <v>35</v>
      </c>
      <c r="F31" s="371">
        <f t="shared" si="1"/>
        <v>9647</v>
      </c>
      <c r="G31" s="493">
        <f t="shared" si="2"/>
        <v>7218</v>
      </c>
      <c r="H31" s="43"/>
      <c r="I31" s="408"/>
      <c r="J31" s="489"/>
    </row>
    <row r="32" spans="2:10" ht="41.25" customHeight="1">
      <c r="B32" s="556" t="s">
        <v>1117</v>
      </c>
      <c r="C32" s="556" t="s">
        <v>2051</v>
      </c>
      <c r="D32" s="588" t="s">
        <v>128</v>
      </c>
      <c r="E32" s="588">
        <f t="shared" si="0"/>
        <v>70</v>
      </c>
      <c r="F32" s="372">
        <f t="shared" si="1"/>
        <v>18503</v>
      </c>
      <c r="G32" s="616">
        <f t="shared" si="2"/>
        <v>13844</v>
      </c>
      <c r="H32" s="43"/>
      <c r="I32" s="408"/>
      <c r="J32" s="489"/>
    </row>
    <row r="33" spans="2:10" ht="41.25" customHeight="1">
      <c r="B33" s="556" t="s">
        <v>1118</v>
      </c>
      <c r="C33" s="556" t="s">
        <v>2052</v>
      </c>
      <c r="D33" s="588" t="s">
        <v>1064</v>
      </c>
      <c r="E33" s="588">
        <f t="shared" si="0"/>
        <v>20</v>
      </c>
      <c r="F33" s="392">
        <f t="shared" si="1"/>
        <v>4634</v>
      </c>
      <c r="G33" s="616">
        <f t="shared" si="2"/>
        <v>3468</v>
      </c>
      <c r="H33" s="43"/>
      <c r="I33" s="408"/>
      <c r="J33" s="489"/>
    </row>
    <row r="34" spans="2:10" ht="41.25" customHeight="1">
      <c r="B34" s="556" t="s">
        <v>1187</v>
      </c>
      <c r="C34" s="556" t="s">
        <v>2053</v>
      </c>
      <c r="D34" s="588" t="s">
        <v>1179</v>
      </c>
      <c r="E34" s="588">
        <f t="shared" si="0"/>
        <v>17</v>
      </c>
      <c r="F34" s="430">
        <f t="shared" si="1"/>
        <v>5323</v>
      </c>
      <c r="G34" s="616">
        <f t="shared" si="2"/>
        <v>3983</v>
      </c>
      <c r="H34" s="43"/>
      <c r="I34" s="408"/>
      <c r="J34" s="489"/>
    </row>
    <row r="35" spans="2:10" ht="41.25" customHeight="1">
      <c r="B35" s="556" t="s">
        <v>1108</v>
      </c>
      <c r="C35" s="556" t="s">
        <v>1108</v>
      </c>
      <c r="D35" s="588" t="s">
        <v>1120</v>
      </c>
      <c r="E35" s="588">
        <f t="shared" si="0"/>
        <v>5.4</v>
      </c>
      <c r="F35" s="159">
        <f t="shared" si="1"/>
        <v>5347</v>
      </c>
      <c r="G35" s="616">
        <f t="shared" si="2"/>
        <v>4001</v>
      </c>
      <c r="H35" s="43"/>
      <c r="I35" s="408"/>
      <c r="J35" s="489"/>
    </row>
    <row r="36" spans="2:10" ht="41.25" customHeight="1" thickBot="1">
      <c r="B36" s="558" t="s">
        <v>1119</v>
      </c>
      <c r="C36" s="558" t="s">
        <v>1573</v>
      </c>
      <c r="D36" s="542" t="s">
        <v>1072</v>
      </c>
      <c r="E36" s="542">
        <f t="shared" si="0"/>
        <v>2</v>
      </c>
      <c r="F36" s="419">
        <f t="shared" si="1"/>
        <v>9825</v>
      </c>
      <c r="G36" s="346">
        <f t="shared" si="2"/>
        <v>7352</v>
      </c>
      <c r="H36" s="43"/>
      <c r="I36" s="408"/>
      <c r="J36" s="489"/>
    </row>
    <row r="37" spans="2:10" ht="41.25" customHeight="1">
      <c r="B37" s="50"/>
      <c r="C37" s="687"/>
      <c r="D37" s="51"/>
      <c r="E37" s="51"/>
      <c r="F37" s="52"/>
      <c r="G37" s="52"/>
      <c r="H37" s="43"/>
      <c r="I37" s="43"/>
      <c r="J37" s="44"/>
    </row>
    <row r="38" spans="2:10" ht="41.25" customHeight="1">
      <c r="B38" s="50"/>
      <c r="C38" s="687"/>
      <c r="D38" s="51"/>
      <c r="E38" s="51"/>
      <c r="F38" s="52"/>
      <c r="G38" s="52"/>
      <c r="H38" s="43"/>
      <c r="I38" s="43"/>
      <c r="J38" s="44"/>
    </row>
    <row r="39" spans="2:10" ht="41.25" customHeight="1">
      <c r="B39" s="50"/>
      <c r="C39" s="687"/>
      <c r="D39" s="51"/>
      <c r="E39" s="51"/>
      <c r="F39" s="52"/>
      <c r="G39" s="52"/>
      <c r="H39" s="43"/>
      <c r="I39" s="43"/>
      <c r="J39" s="44"/>
    </row>
    <row r="40" spans="2:10" ht="41.25" customHeight="1">
      <c r="B40" s="50"/>
      <c r="C40" s="687"/>
      <c r="D40" s="51"/>
      <c r="E40" s="51"/>
      <c r="F40" s="52"/>
      <c r="G40" s="52"/>
      <c r="H40" s="43"/>
      <c r="I40" s="43"/>
      <c r="J40" s="44"/>
    </row>
    <row r="41" spans="2:10" ht="41.25" customHeight="1">
      <c r="B41" s="50"/>
      <c r="C41" s="687"/>
      <c r="D41" s="51"/>
      <c r="E41" s="51"/>
      <c r="F41" s="52"/>
      <c r="G41" s="52"/>
      <c r="H41" s="43"/>
      <c r="I41" s="43"/>
      <c r="J41" s="44"/>
    </row>
    <row r="42" spans="2:10" ht="41.25" customHeight="1">
      <c r="B42" s="50"/>
      <c r="C42" s="687"/>
      <c r="D42" s="51"/>
      <c r="E42" s="51"/>
      <c r="F42" s="52"/>
      <c r="G42" s="52"/>
      <c r="H42" s="43"/>
      <c r="I42" s="43"/>
      <c r="J42" s="44"/>
    </row>
    <row r="43" spans="2:10" ht="41.25" customHeight="1">
      <c r="B43" s="50"/>
      <c r="C43" s="687"/>
      <c r="D43" s="51"/>
      <c r="E43" s="51"/>
      <c r="F43" s="52"/>
      <c r="G43" s="52"/>
      <c r="H43" s="43"/>
      <c r="I43" s="43"/>
      <c r="J43" s="44"/>
    </row>
    <row r="44" spans="2:10" ht="41.25" customHeight="1">
      <c r="B44" s="50"/>
      <c r="C44" s="687"/>
      <c r="D44" s="51"/>
      <c r="E44" s="51"/>
      <c r="F44" s="52"/>
      <c r="G44" s="52"/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>
      <c r="B75" s="50"/>
      <c r="C75" s="687"/>
      <c r="D75" s="51"/>
      <c r="E75" s="51"/>
      <c r="F75" s="52"/>
      <c r="G75" s="52"/>
      <c r="H75" s="43"/>
      <c r="I75" s="43"/>
      <c r="J75" s="44"/>
    </row>
    <row r="76" spans="2:10" ht="41.25" customHeight="1">
      <c r="B76" s="50"/>
      <c r="C76" s="687"/>
      <c r="D76" s="51"/>
      <c r="E76" s="51"/>
      <c r="F76" s="52"/>
      <c r="G76" s="52"/>
      <c r="H76" s="43"/>
      <c r="I76" s="43"/>
      <c r="J76" s="44"/>
    </row>
    <row r="77" spans="2:10" ht="41.25" customHeight="1">
      <c r="B77" s="50"/>
      <c r="C77" s="687"/>
      <c r="D77" s="51"/>
      <c r="E77" s="51"/>
      <c r="F77" s="52"/>
      <c r="G77" s="52"/>
      <c r="H77" s="43"/>
      <c r="I77" s="43"/>
      <c r="J77" s="44"/>
    </row>
    <row r="78" spans="2:10" ht="41.25" customHeight="1" thickBot="1">
      <c r="B78" s="53"/>
      <c r="C78" s="688"/>
      <c r="D78" s="54"/>
      <c r="E78" s="54"/>
      <c r="F78" s="55"/>
      <c r="G78" s="55"/>
      <c r="H78" s="49"/>
      <c r="I78" s="49"/>
      <c r="J78" s="56"/>
    </row>
  </sheetData>
  <mergeCells count="24">
    <mergeCell ref="I20:J20"/>
    <mergeCell ref="I8:J8"/>
    <mergeCell ref="I12:J12"/>
    <mergeCell ref="I15:J15"/>
    <mergeCell ref="I16:J16"/>
    <mergeCell ref="I19:J19"/>
    <mergeCell ref="I17:J17"/>
    <mergeCell ref="I18:J18"/>
    <mergeCell ref="I25:J27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I7:J7"/>
    <mergeCell ref="I9:J9"/>
    <mergeCell ref="I10:J10"/>
    <mergeCell ref="I11:J11"/>
    <mergeCell ref="I14:J14"/>
    <mergeCell ref="F2:I2"/>
  </mergeCells>
  <hyperlinks>
    <hyperlink ref="B1" location="main!A1" display="НАЗАД" xr:uid="{00000000-0004-0000-0C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67652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667652" r:id="rId4" name="Label2"/>
      </mc:Fallback>
    </mc:AlternateContent>
    <mc:AlternateContent xmlns:mc="http://schemas.openxmlformats.org/markup-compatibility/2006">
      <mc:Choice Requires="x14">
        <control shapeId="667651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667651" r:id="rId6" name="Label1"/>
      </mc:Fallback>
    </mc:AlternateContent>
    <mc:AlternateContent xmlns:mc="http://schemas.openxmlformats.org/markup-compatibility/2006">
      <mc:Choice Requires="x14">
        <control shapeId="667650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667650" r:id="rId8" name="TextBox2"/>
      </mc:Fallback>
    </mc:AlternateContent>
    <mc:AlternateContent xmlns:mc="http://schemas.openxmlformats.org/markup-compatibility/2006">
      <mc:Choice Requires="x14">
        <control shapeId="667649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667649" r:id="rId10" name="TextBox1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31">
    <pageSetUpPr fitToPage="1"/>
  </sheetPr>
  <dimension ref="A1:J84"/>
  <sheetViews>
    <sheetView showGridLines="0" showRowColHeaders="0" zoomScale="40" zoomScaleNormal="40" zoomScaleSheetLayoutView="50" zoomScalePageLayoutView="93" workbookViewId="0">
      <pane ySplit="1" topLeftCell="A6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46.554687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210.8867187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гостиная ШАДЕ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683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168" t="s">
        <v>721</v>
      </c>
      <c r="C7" s="584" t="s">
        <v>1660</v>
      </c>
      <c r="D7" s="689" t="s">
        <v>686</v>
      </c>
      <c r="E7" s="433">
        <f t="shared" ref="E7:E47" si="0">VLOOKUP(C7,Артикул,2,FALSE)</f>
        <v>105</v>
      </c>
      <c r="F7" s="670">
        <f t="shared" ref="F7:F47" si="1">VLOOKUP(C7,Артикул,3,FALSE)</f>
        <v>22484</v>
      </c>
      <c r="G7" s="344">
        <f t="shared" ref="G7:G19" si="2">ROUNDUP(CEILING(F7*(1-скидка),1)*(1+наценка),1)</f>
        <v>16823</v>
      </c>
      <c r="H7" s="41"/>
      <c r="I7" s="1429" t="s">
        <v>379</v>
      </c>
      <c r="J7" s="1430"/>
    </row>
    <row r="8" spans="1:10" ht="41.25" customHeight="1">
      <c r="B8" s="112" t="s">
        <v>687</v>
      </c>
      <c r="C8" s="112" t="s">
        <v>1663</v>
      </c>
      <c r="D8" s="690" t="s">
        <v>686</v>
      </c>
      <c r="E8" s="193">
        <f t="shared" si="0"/>
        <v>115</v>
      </c>
      <c r="F8" s="303">
        <f t="shared" si="1"/>
        <v>25854</v>
      </c>
      <c r="G8" s="477">
        <f t="shared" si="2"/>
        <v>19344</v>
      </c>
      <c r="H8" s="43"/>
      <c r="I8" s="470"/>
      <c r="J8" s="471"/>
    </row>
    <row r="9" spans="1:10" ht="41.25" customHeight="1">
      <c r="B9" s="112" t="s">
        <v>688</v>
      </c>
      <c r="C9" s="112" t="s">
        <v>1667</v>
      </c>
      <c r="D9" s="690" t="s">
        <v>689</v>
      </c>
      <c r="E9" s="193">
        <f t="shared" si="0"/>
        <v>70</v>
      </c>
      <c r="F9" s="392">
        <f t="shared" si="1"/>
        <v>13792</v>
      </c>
      <c r="G9" s="476">
        <f t="shared" si="2"/>
        <v>10320</v>
      </c>
      <c r="H9" s="43"/>
      <c r="I9" s="1368" t="s">
        <v>716</v>
      </c>
      <c r="J9" s="1362"/>
    </row>
    <row r="10" spans="1:10" ht="41.25" customHeight="1">
      <c r="B10" s="112" t="s">
        <v>690</v>
      </c>
      <c r="C10" s="112" t="s">
        <v>1672</v>
      </c>
      <c r="D10" s="690" t="s">
        <v>129</v>
      </c>
      <c r="E10" s="198">
        <f t="shared" si="0"/>
        <v>60</v>
      </c>
      <c r="F10" s="392">
        <f t="shared" si="1"/>
        <v>15472</v>
      </c>
      <c r="G10" s="476">
        <f t="shared" si="2"/>
        <v>11577</v>
      </c>
      <c r="H10" s="43"/>
      <c r="I10" s="1361" t="s">
        <v>717</v>
      </c>
      <c r="J10" s="1367"/>
    </row>
    <row r="11" spans="1:10" ht="41.25" customHeight="1">
      <c r="B11" s="112" t="s">
        <v>691</v>
      </c>
      <c r="C11" s="112" t="s">
        <v>1673</v>
      </c>
      <c r="D11" s="420" t="s">
        <v>129</v>
      </c>
      <c r="E11" s="198">
        <f t="shared" si="0"/>
        <v>45</v>
      </c>
      <c r="F11" s="421">
        <f t="shared" si="1"/>
        <v>11443</v>
      </c>
      <c r="G11" s="476">
        <f t="shared" si="2"/>
        <v>8562</v>
      </c>
      <c r="H11" s="43"/>
      <c r="I11" s="1365" t="s">
        <v>664</v>
      </c>
      <c r="J11" s="1364"/>
    </row>
    <row r="12" spans="1:10" ht="41.25" customHeight="1">
      <c r="B12" s="112" t="s">
        <v>942</v>
      </c>
      <c r="C12" s="112" t="s">
        <v>1674</v>
      </c>
      <c r="D12" s="246" t="s">
        <v>723</v>
      </c>
      <c r="E12" s="247">
        <f t="shared" si="0"/>
        <v>55</v>
      </c>
      <c r="F12" s="421">
        <f t="shared" si="1"/>
        <v>16795</v>
      </c>
      <c r="G12" s="519">
        <f t="shared" si="2"/>
        <v>12567</v>
      </c>
      <c r="H12" s="43"/>
      <c r="I12" s="513"/>
      <c r="J12" s="514"/>
    </row>
    <row r="13" spans="1:10" ht="41.25" customHeight="1">
      <c r="B13" s="112" t="s">
        <v>943</v>
      </c>
      <c r="C13" s="112" t="s">
        <v>1675</v>
      </c>
      <c r="D13" s="246" t="s">
        <v>723</v>
      </c>
      <c r="E13" s="247">
        <f t="shared" si="0"/>
        <v>50</v>
      </c>
      <c r="F13" s="421">
        <f t="shared" si="1"/>
        <v>15251</v>
      </c>
      <c r="G13" s="519">
        <f t="shared" si="2"/>
        <v>11411</v>
      </c>
      <c r="H13" s="43"/>
      <c r="I13" s="1453" t="s">
        <v>7</v>
      </c>
      <c r="J13" s="1454"/>
    </row>
    <row r="14" spans="1:10" ht="41.25" customHeight="1">
      <c r="B14" s="112" t="s">
        <v>692</v>
      </c>
      <c r="C14" s="112" t="s">
        <v>1676</v>
      </c>
      <c r="D14" s="420" t="s">
        <v>639</v>
      </c>
      <c r="E14" s="198">
        <f t="shared" si="0"/>
        <v>50</v>
      </c>
      <c r="F14" s="421">
        <f t="shared" si="1"/>
        <v>12844</v>
      </c>
      <c r="G14" s="519">
        <f t="shared" si="2"/>
        <v>9610</v>
      </c>
      <c r="H14" s="43"/>
      <c r="I14" s="1451" t="s">
        <v>719</v>
      </c>
      <c r="J14" s="1452"/>
    </row>
    <row r="15" spans="1:10" ht="41.25" customHeight="1">
      <c r="B15" s="112" t="s">
        <v>944</v>
      </c>
      <c r="C15" s="112" t="s">
        <v>1677</v>
      </c>
      <c r="D15" s="246" t="s">
        <v>902</v>
      </c>
      <c r="E15" s="247">
        <f t="shared" si="0"/>
        <v>45</v>
      </c>
      <c r="F15" s="421">
        <f t="shared" si="1"/>
        <v>13500</v>
      </c>
      <c r="G15" s="519">
        <f t="shared" si="2"/>
        <v>10101</v>
      </c>
      <c r="H15" s="43"/>
      <c r="I15" s="515"/>
      <c r="J15" s="516"/>
    </row>
    <row r="16" spans="1:10" ht="41.25" customHeight="1">
      <c r="B16" s="112" t="s">
        <v>693</v>
      </c>
      <c r="C16" s="112" t="s">
        <v>1678</v>
      </c>
      <c r="D16" s="420" t="s">
        <v>641</v>
      </c>
      <c r="E16" s="198">
        <f t="shared" si="0"/>
        <v>65</v>
      </c>
      <c r="F16" s="421">
        <f t="shared" si="1"/>
        <v>18085</v>
      </c>
      <c r="G16" s="519">
        <f t="shared" si="2"/>
        <v>13532</v>
      </c>
      <c r="H16" s="43"/>
      <c r="I16" s="1361" t="s">
        <v>720</v>
      </c>
      <c r="J16" s="1367"/>
    </row>
    <row r="17" spans="2:10" ht="41.25" customHeight="1">
      <c r="B17" s="112" t="s">
        <v>694</v>
      </c>
      <c r="C17" s="112" t="s">
        <v>1679</v>
      </c>
      <c r="D17" s="420" t="s">
        <v>641</v>
      </c>
      <c r="E17" s="198">
        <f t="shared" si="0"/>
        <v>70</v>
      </c>
      <c r="F17" s="421">
        <f t="shared" si="1"/>
        <v>18820</v>
      </c>
      <c r="G17" s="519">
        <f t="shared" si="2"/>
        <v>14082</v>
      </c>
      <c r="H17" s="43"/>
      <c r="I17" s="1361"/>
      <c r="J17" s="1367"/>
    </row>
    <row r="18" spans="2:10" ht="41.25" customHeight="1">
      <c r="B18" s="112" t="s">
        <v>695</v>
      </c>
      <c r="C18" s="112" t="s">
        <v>1680</v>
      </c>
      <c r="D18" s="420" t="s">
        <v>696</v>
      </c>
      <c r="E18" s="198">
        <f t="shared" si="0"/>
        <v>75</v>
      </c>
      <c r="F18" s="421">
        <f t="shared" si="1"/>
        <v>21171</v>
      </c>
      <c r="G18" s="519">
        <f t="shared" si="2"/>
        <v>15841</v>
      </c>
      <c r="H18" s="43"/>
      <c r="I18" s="1361"/>
      <c r="J18" s="1367"/>
    </row>
    <row r="19" spans="2:10" ht="41.25" customHeight="1">
      <c r="B19" s="178" t="s">
        <v>945</v>
      </c>
      <c r="C19" s="178" t="s">
        <v>1682</v>
      </c>
      <c r="D19" s="246" t="s">
        <v>129</v>
      </c>
      <c r="E19" s="247">
        <f t="shared" si="0"/>
        <v>45</v>
      </c>
      <c r="F19" s="421">
        <f t="shared" si="1"/>
        <v>8271</v>
      </c>
      <c r="G19" s="519">
        <f t="shared" si="2"/>
        <v>6189</v>
      </c>
      <c r="H19" s="43"/>
      <c r="I19" s="517"/>
      <c r="J19" s="518"/>
    </row>
    <row r="20" spans="2:10" ht="41.25" customHeight="1" thickBot="1">
      <c r="B20" s="169" t="s">
        <v>697</v>
      </c>
      <c r="C20" s="169" t="s">
        <v>1684</v>
      </c>
      <c r="D20" s="435" t="s">
        <v>194</v>
      </c>
      <c r="E20" s="227">
        <f t="shared" si="0"/>
        <v>90</v>
      </c>
      <c r="F20" s="436">
        <f t="shared" si="1"/>
        <v>18458</v>
      </c>
      <c r="G20" s="346">
        <f t="shared" ref="G20:G43" si="3">ROUNDUP(CEILING(F20*(1-скидка),1)*(1+наценка),1)</f>
        <v>13811</v>
      </c>
      <c r="H20" s="43"/>
      <c r="I20" s="1359" t="s">
        <v>877</v>
      </c>
      <c r="J20" s="1360"/>
    </row>
    <row r="21" spans="2:10" ht="41.25" customHeight="1">
      <c r="B21" s="183" t="s">
        <v>699</v>
      </c>
      <c r="C21" s="183" t="s">
        <v>1625</v>
      </c>
      <c r="D21" s="482" t="s">
        <v>267</v>
      </c>
      <c r="E21" s="197">
        <f t="shared" si="0"/>
        <v>32</v>
      </c>
      <c r="F21" s="675">
        <f t="shared" si="1"/>
        <v>7930</v>
      </c>
      <c r="G21" s="477">
        <f t="shared" si="3"/>
        <v>5934</v>
      </c>
      <c r="H21" s="43"/>
      <c r="I21" s="1359"/>
      <c r="J21" s="1360"/>
    </row>
    <row r="22" spans="2:10" ht="41.25" customHeight="1">
      <c r="B22" s="178" t="s">
        <v>700</v>
      </c>
      <c r="C22" s="178" t="s">
        <v>1626</v>
      </c>
      <c r="D22" s="420" t="s">
        <v>141</v>
      </c>
      <c r="E22" s="198">
        <f t="shared" si="0"/>
        <v>25</v>
      </c>
      <c r="F22" s="159">
        <f t="shared" si="1"/>
        <v>6830</v>
      </c>
      <c r="G22" s="476">
        <f t="shared" si="3"/>
        <v>5111</v>
      </c>
      <c r="H22" s="43"/>
      <c r="I22" s="1359"/>
      <c r="J22" s="1360"/>
    </row>
    <row r="23" spans="2:10" ht="41.25" customHeight="1">
      <c r="B23" s="337" t="s">
        <v>701</v>
      </c>
      <c r="C23" s="337" t="s">
        <v>1627</v>
      </c>
      <c r="D23" s="428" t="s">
        <v>277</v>
      </c>
      <c r="E23" s="427">
        <f t="shared" si="0"/>
        <v>30</v>
      </c>
      <c r="F23" s="674">
        <f t="shared" si="1"/>
        <v>7711</v>
      </c>
      <c r="G23" s="519">
        <f t="shared" si="3"/>
        <v>5770</v>
      </c>
      <c r="H23" s="43"/>
      <c r="I23" s="1359"/>
      <c r="J23" s="1360"/>
    </row>
    <row r="24" spans="2:10" ht="41.25" customHeight="1" thickBot="1">
      <c r="B24" s="215" t="s">
        <v>859</v>
      </c>
      <c r="C24" s="215" t="s">
        <v>1533</v>
      </c>
      <c r="D24" s="253" t="s">
        <v>819</v>
      </c>
      <c r="E24" s="254">
        <f t="shared" si="0"/>
        <v>30</v>
      </c>
      <c r="F24" s="484">
        <f t="shared" si="1"/>
        <v>9947</v>
      </c>
      <c r="G24" s="476">
        <f t="shared" si="3"/>
        <v>7443</v>
      </c>
      <c r="H24" s="43"/>
      <c r="I24" s="1359"/>
      <c r="J24" s="1360"/>
    </row>
    <row r="25" spans="2:10" ht="41.25" customHeight="1">
      <c r="B25" s="168" t="s">
        <v>702</v>
      </c>
      <c r="C25" s="168" t="s">
        <v>1576</v>
      </c>
      <c r="D25" s="689" t="s">
        <v>44</v>
      </c>
      <c r="E25" s="196">
        <f t="shared" si="0"/>
        <v>10</v>
      </c>
      <c r="F25" s="371">
        <f t="shared" si="1"/>
        <v>1661</v>
      </c>
      <c r="G25" s="481">
        <f t="shared" si="3"/>
        <v>1243</v>
      </c>
      <c r="H25" s="43"/>
      <c r="I25" s="1359"/>
      <c r="J25" s="1360"/>
    </row>
    <row r="26" spans="2:10" ht="41.25" customHeight="1">
      <c r="B26" s="230" t="s">
        <v>290</v>
      </c>
      <c r="C26" s="230" t="s">
        <v>1582</v>
      </c>
      <c r="D26" s="696" t="s">
        <v>291</v>
      </c>
      <c r="E26" s="250">
        <f t="shared" si="0"/>
        <v>7</v>
      </c>
      <c r="F26" s="372">
        <f t="shared" si="1"/>
        <v>2110</v>
      </c>
      <c r="G26" s="519">
        <f t="shared" si="3"/>
        <v>1579</v>
      </c>
      <c r="H26" s="43"/>
      <c r="I26" s="520"/>
      <c r="J26" s="521"/>
    </row>
    <row r="27" spans="2:10" ht="41.25" customHeight="1">
      <c r="B27" s="230" t="s">
        <v>295</v>
      </c>
      <c r="C27" s="230" t="s">
        <v>295</v>
      </c>
      <c r="D27" s="696" t="s">
        <v>296</v>
      </c>
      <c r="E27" s="250">
        <f t="shared" si="0"/>
        <v>9</v>
      </c>
      <c r="F27" s="372">
        <f t="shared" si="1"/>
        <v>1913</v>
      </c>
      <c r="G27" s="519">
        <f t="shared" si="3"/>
        <v>1432</v>
      </c>
      <c r="H27" s="43"/>
      <c r="I27" s="520"/>
      <c r="J27" s="521"/>
    </row>
    <row r="28" spans="2:10" ht="41.25" customHeight="1">
      <c r="B28" s="230" t="s">
        <v>297</v>
      </c>
      <c r="C28" s="230" t="s">
        <v>297</v>
      </c>
      <c r="D28" s="696" t="s">
        <v>298</v>
      </c>
      <c r="E28" s="250">
        <f t="shared" si="0"/>
        <v>11</v>
      </c>
      <c r="F28" s="372">
        <f t="shared" si="1"/>
        <v>2173</v>
      </c>
      <c r="G28" s="519">
        <f t="shared" si="3"/>
        <v>1626</v>
      </c>
      <c r="H28" s="43"/>
      <c r="I28" s="520"/>
      <c r="J28" s="521"/>
    </row>
    <row r="29" spans="2:10" ht="41.25" customHeight="1">
      <c r="B29" s="230" t="s">
        <v>703</v>
      </c>
      <c r="C29" s="230" t="s">
        <v>1585</v>
      </c>
      <c r="D29" s="423" t="s">
        <v>361</v>
      </c>
      <c r="E29" s="424">
        <f t="shared" si="0"/>
        <v>22</v>
      </c>
      <c r="F29" s="375">
        <f t="shared" si="1"/>
        <v>3214</v>
      </c>
      <c r="G29" s="476">
        <f t="shared" si="3"/>
        <v>2405</v>
      </c>
      <c r="H29" s="43"/>
      <c r="I29" s="408"/>
      <c r="J29" s="489"/>
    </row>
    <row r="30" spans="2:10" ht="41.25" customHeight="1">
      <c r="B30" s="230" t="s">
        <v>704</v>
      </c>
      <c r="C30" s="230" t="s">
        <v>1587</v>
      </c>
      <c r="D30" s="423" t="s">
        <v>363</v>
      </c>
      <c r="E30" s="424">
        <f t="shared" si="0"/>
        <v>11</v>
      </c>
      <c r="F30" s="375">
        <f t="shared" si="1"/>
        <v>1739</v>
      </c>
      <c r="G30" s="476">
        <f t="shared" si="3"/>
        <v>1302</v>
      </c>
      <c r="H30" s="43"/>
      <c r="I30" s="408"/>
      <c r="J30" s="489"/>
    </row>
    <row r="31" spans="2:10" ht="41.25" customHeight="1">
      <c r="B31" s="112" t="s">
        <v>610</v>
      </c>
      <c r="C31" s="112" t="s">
        <v>610</v>
      </c>
      <c r="D31" s="690" t="s">
        <v>611</v>
      </c>
      <c r="E31" s="198">
        <f t="shared" si="0"/>
        <v>7</v>
      </c>
      <c r="F31" s="303">
        <f t="shared" si="1"/>
        <v>1646</v>
      </c>
      <c r="G31" s="476">
        <f t="shared" si="3"/>
        <v>1232</v>
      </c>
      <c r="H31" s="43"/>
      <c r="I31" s="408"/>
      <c r="J31" s="489"/>
    </row>
    <row r="32" spans="2:10" ht="41.25" customHeight="1">
      <c r="B32" s="332" t="s">
        <v>612</v>
      </c>
      <c r="C32" s="332" t="s">
        <v>612</v>
      </c>
      <c r="D32" s="691" t="s">
        <v>613</v>
      </c>
      <c r="E32" s="427">
        <f t="shared" si="0"/>
        <v>9</v>
      </c>
      <c r="F32" s="407">
        <f t="shared" si="1"/>
        <v>1881</v>
      </c>
      <c r="G32" s="519">
        <f t="shared" si="3"/>
        <v>1408</v>
      </c>
      <c r="H32" s="43"/>
      <c r="I32" s="408"/>
      <c r="J32" s="489"/>
    </row>
    <row r="33" spans="2:10" ht="41.25" customHeight="1">
      <c r="B33" s="112" t="s">
        <v>937</v>
      </c>
      <c r="C33" s="112" t="s">
        <v>937</v>
      </c>
      <c r="D33" s="697" t="s">
        <v>938</v>
      </c>
      <c r="E33" s="247">
        <f t="shared" si="0"/>
        <v>7</v>
      </c>
      <c r="F33" s="303">
        <f t="shared" si="1"/>
        <v>2441</v>
      </c>
      <c r="G33" s="519">
        <f t="shared" si="3"/>
        <v>1827</v>
      </c>
      <c r="H33" s="43"/>
      <c r="I33" s="408"/>
      <c r="J33" s="489"/>
    </row>
    <row r="34" spans="2:10" ht="41.25" customHeight="1" thickBot="1">
      <c r="B34" s="169" t="s">
        <v>939</v>
      </c>
      <c r="C34" s="169" t="s">
        <v>939</v>
      </c>
      <c r="D34" s="699" t="s">
        <v>940</v>
      </c>
      <c r="E34" s="254">
        <f t="shared" si="0"/>
        <v>9</v>
      </c>
      <c r="F34" s="304">
        <f t="shared" si="1"/>
        <v>2887</v>
      </c>
      <c r="G34" s="346">
        <f t="shared" si="3"/>
        <v>2161</v>
      </c>
      <c r="H34" s="43"/>
      <c r="I34" s="408"/>
      <c r="J34" s="489"/>
    </row>
    <row r="35" spans="2:10" ht="41.25" customHeight="1">
      <c r="B35" s="290" t="s">
        <v>614</v>
      </c>
      <c r="C35" s="290" t="s">
        <v>1429</v>
      </c>
      <c r="D35" s="704" t="s">
        <v>72</v>
      </c>
      <c r="E35" s="486">
        <f t="shared" si="0"/>
        <v>30</v>
      </c>
      <c r="F35" s="676">
        <f t="shared" si="1"/>
        <v>4265</v>
      </c>
      <c r="G35" s="477">
        <f t="shared" si="3"/>
        <v>3192</v>
      </c>
      <c r="H35" s="43"/>
      <c r="I35" s="474"/>
      <c r="J35" s="475"/>
    </row>
    <row r="36" spans="2:10" ht="41.25" customHeight="1">
      <c r="B36" s="230" t="s">
        <v>648</v>
      </c>
      <c r="C36" s="230" t="s">
        <v>1607</v>
      </c>
      <c r="D36" s="702" t="s">
        <v>649</v>
      </c>
      <c r="E36" s="424">
        <f t="shared" si="0"/>
        <v>20</v>
      </c>
      <c r="F36" s="372">
        <f t="shared" si="1"/>
        <v>4008</v>
      </c>
      <c r="G36" s="476">
        <f t="shared" si="3"/>
        <v>2999</v>
      </c>
      <c r="H36" s="43"/>
      <c r="I36" s="474"/>
      <c r="J36" s="475"/>
    </row>
    <row r="37" spans="2:10" ht="41.25" customHeight="1">
      <c r="B37" s="230" t="s">
        <v>650</v>
      </c>
      <c r="C37" s="230" t="s">
        <v>1608</v>
      </c>
      <c r="D37" s="702" t="s">
        <v>651</v>
      </c>
      <c r="E37" s="424">
        <f t="shared" si="0"/>
        <v>16</v>
      </c>
      <c r="F37" s="372">
        <f t="shared" si="1"/>
        <v>3234</v>
      </c>
      <c r="G37" s="476">
        <f t="shared" si="3"/>
        <v>2420</v>
      </c>
      <c r="H37" s="43"/>
      <c r="I37" s="474"/>
      <c r="J37" s="475"/>
    </row>
    <row r="38" spans="2:10" ht="41.25" customHeight="1" thickBot="1">
      <c r="B38" s="332" t="s">
        <v>707</v>
      </c>
      <c r="C38" s="332" t="s">
        <v>1611</v>
      </c>
      <c r="D38" s="428" t="s">
        <v>708</v>
      </c>
      <c r="E38" s="427">
        <f t="shared" si="0"/>
        <v>35</v>
      </c>
      <c r="F38" s="485">
        <f t="shared" si="1"/>
        <v>5317</v>
      </c>
      <c r="G38" s="476">
        <f t="shared" si="3"/>
        <v>3979</v>
      </c>
      <c r="H38" s="43"/>
      <c r="I38" s="474"/>
      <c r="J38" s="475"/>
    </row>
    <row r="39" spans="2:10" ht="41.25" customHeight="1">
      <c r="B39" s="168" t="s">
        <v>709</v>
      </c>
      <c r="C39" s="168" t="s">
        <v>1646</v>
      </c>
      <c r="D39" s="689" t="s">
        <v>653</v>
      </c>
      <c r="E39" s="196">
        <f t="shared" si="0"/>
        <v>45</v>
      </c>
      <c r="F39" s="182">
        <f t="shared" si="1"/>
        <v>12144</v>
      </c>
      <c r="G39" s="481">
        <f t="shared" si="3"/>
        <v>9087</v>
      </c>
      <c r="H39" s="43"/>
      <c r="I39" s="474"/>
      <c r="J39" s="475"/>
    </row>
    <row r="40" spans="2:10" ht="41.25" customHeight="1">
      <c r="B40" s="112" t="s">
        <v>710</v>
      </c>
      <c r="C40" s="112" t="s">
        <v>1647</v>
      </c>
      <c r="D40" s="690" t="s">
        <v>655</v>
      </c>
      <c r="E40" s="198">
        <f t="shared" si="0"/>
        <v>50</v>
      </c>
      <c r="F40" s="303">
        <f t="shared" si="1"/>
        <v>13480</v>
      </c>
      <c r="G40" s="476">
        <f t="shared" si="3"/>
        <v>10086</v>
      </c>
      <c r="H40" s="43"/>
      <c r="I40" s="474"/>
      <c r="J40" s="475"/>
    </row>
    <row r="41" spans="2:10" ht="41.25" customHeight="1">
      <c r="B41" s="112" t="s">
        <v>711</v>
      </c>
      <c r="C41" s="112" t="s">
        <v>1648</v>
      </c>
      <c r="D41" s="690" t="s">
        <v>657</v>
      </c>
      <c r="E41" s="198">
        <f t="shared" si="0"/>
        <v>50</v>
      </c>
      <c r="F41" s="303">
        <f t="shared" si="1"/>
        <v>13619</v>
      </c>
      <c r="G41" s="476">
        <f t="shared" si="3"/>
        <v>10190</v>
      </c>
      <c r="H41" s="43"/>
      <c r="I41" s="474"/>
      <c r="J41" s="475"/>
    </row>
    <row r="42" spans="2:10" ht="41.25" customHeight="1">
      <c r="B42" s="112" t="s">
        <v>712</v>
      </c>
      <c r="C42" s="112" t="s">
        <v>1649</v>
      </c>
      <c r="D42" s="690" t="s">
        <v>657</v>
      </c>
      <c r="E42" s="198">
        <f t="shared" si="0"/>
        <v>45</v>
      </c>
      <c r="F42" s="303">
        <f t="shared" si="1"/>
        <v>11549</v>
      </c>
      <c r="G42" s="476">
        <f t="shared" si="3"/>
        <v>8641</v>
      </c>
      <c r="H42" s="43"/>
      <c r="I42" s="474"/>
      <c r="J42" s="475"/>
    </row>
    <row r="43" spans="2:10" ht="41.25" customHeight="1">
      <c r="B43" s="112" t="s">
        <v>713</v>
      </c>
      <c r="C43" s="112" t="s">
        <v>1650</v>
      </c>
      <c r="D43" s="690" t="s">
        <v>659</v>
      </c>
      <c r="E43" s="198">
        <f t="shared" si="0"/>
        <v>60</v>
      </c>
      <c r="F43" s="303">
        <f t="shared" si="1"/>
        <v>16473</v>
      </c>
      <c r="G43" s="476">
        <f t="shared" si="3"/>
        <v>12326</v>
      </c>
      <c r="H43" s="43"/>
      <c r="I43" s="474"/>
      <c r="J43" s="475"/>
    </row>
    <row r="44" spans="2:10" ht="41.25" customHeight="1">
      <c r="B44" s="112" t="s">
        <v>714</v>
      </c>
      <c r="C44" s="112" t="s">
        <v>1651</v>
      </c>
      <c r="D44" s="690" t="s">
        <v>661</v>
      </c>
      <c r="E44" s="198">
        <f t="shared" si="0"/>
        <v>40</v>
      </c>
      <c r="F44" s="303">
        <f t="shared" si="1"/>
        <v>10825</v>
      </c>
      <c r="G44" s="345">
        <f>ROUNDUP(CEILING(F44*(1-скидка),1)*(1+наценка),1)</f>
        <v>8100</v>
      </c>
      <c r="H44" s="43"/>
      <c r="I44" s="474"/>
      <c r="J44" s="475"/>
    </row>
    <row r="45" spans="2:10" ht="41.25" customHeight="1">
      <c r="B45" s="332" t="s">
        <v>715</v>
      </c>
      <c r="C45" s="332" t="s">
        <v>1652</v>
      </c>
      <c r="D45" s="691" t="s">
        <v>661</v>
      </c>
      <c r="E45" s="427">
        <f t="shared" si="0"/>
        <v>50</v>
      </c>
      <c r="F45" s="407">
        <f t="shared" si="1"/>
        <v>13637</v>
      </c>
      <c r="G45" s="345">
        <f>ROUNDUP(CEILING(F45*(1-скидка),1)*(1+наценка),1)</f>
        <v>10204</v>
      </c>
      <c r="H45" s="43"/>
      <c r="I45" s="520"/>
      <c r="J45" s="521"/>
    </row>
    <row r="46" spans="2:10" ht="41.25" customHeight="1">
      <c r="B46" s="112" t="s">
        <v>946</v>
      </c>
      <c r="C46" s="112" t="s">
        <v>1655</v>
      </c>
      <c r="D46" s="697" t="s">
        <v>286</v>
      </c>
      <c r="E46" s="247">
        <f t="shared" si="0"/>
        <v>35</v>
      </c>
      <c r="F46" s="226">
        <f t="shared" si="1"/>
        <v>7514</v>
      </c>
      <c r="G46" s="345">
        <f>ROUNDUP(CEILING(F46*(1-скидка),1)*(1+наценка),1)</f>
        <v>5622</v>
      </c>
      <c r="H46" s="43"/>
      <c r="I46" s="520"/>
      <c r="J46" s="521"/>
    </row>
    <row r="47" spans="2:10" ht="41.25" customHeight="1" thickBot="1">
      <c r="B47" s="169" t="s">
        <v>947</v>
      </c>
      <c r="C47" s="169" t="s">
        <v>1656</v>
      </c>
      <c r="D47" s="699" t="s">
        <v>286</v>
      </c>
      <c r="E47" s="254">
        <f t="shared" si="0"/>
        <v>35</v>
      </c>
      <c r="F47" s="161">
        <f t="shared" si="1"/>
        <v>8189</v>
      </c>
      <c r="G47" s="346">
        <f>ROUNDUP(CEILING(F47*(1-скидка),1)*(1+наценка),1)</f>
        <v>6128</v>
      </c>
      <c r="H47" s="43"/>
      <c r="I47" s="474"/>
      <c r="J47" s="475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>
      <c r="B75" s="50"/>
      <c r="C75" s="687"/>
      <c r="D75" s="51"/>
      <c r="E75" s="51"/>
      <c r="F75" s="52"/>
      <c r="G75" s="52"/>
      <c r="H75" s="43"/>
      <c r="I75" s="43"/>
      <c r="J75" s="44"/>
    </row>
    <row r="76" spans="2:10" ht="41.25" customHeight="1">
      <c r="B76" s="50"/>
      <c r="C76" s="687"/>
      <c r="D76" s="51"/>
      <c r="E76" s="51"/>
      <c r="F76" s="52"/>
      <c r="G76" s="52"/>
      <c r="H76" s="43"/>
      <c r="I76" s="43"/>
      <c r="J76" s="44"/>
    </row>
    <row r="77" spans="2:10" ht="41.25" customHeight="1">
      <c r="B77" s="50"/>
      <c r="C77" s="687"/>
      <c r="D77" s="51"/>
      <c r="E77" s="51"/>
      <c r="F77" s="52"/>
      <c r="G77" s="52"/>
      <c r="H77" s="43"/>
      <c r="I77" s="43"/>
      <c r="J77" s="44"/>
    </row>
    <row r="78" spans="2:10" ht="41.25" customHeight="1">
      <c r="B78" s="50"/>
      <c r="C78" s="687"/>
      <c r="D78" s="51"/>
      <c r="E78" s="51"/>
      <c r="F78" s="52"/>
      <c r="G78" s="52"/>
      <c r="H78" s="43"/>
      <c r="I78" s="43"/>
      <c r="J78" s="44"/>
    </row>
    <row r="79" spans="2:10" ht="41.25" customHeight="1">
      <c r="B79" s="50"/>
      <c r="C79" s="687"/>
      <c r="D79" s="51"/>
      <c r="E79" s="51"/>
      <c r="F79" s="52"/>
      <c r="G79" s="52"/>
      <c r="H79" s="43"/>
      <c r="I79" s="43"/>
      <c r="J79" s="44"/>
    </row>
    <row r="80" spans="2:10" ht="41.25" customHeight="1">
      <c r="B80" s="50"/>
      <c r="C80" s="687"/>
      <c r="D80" s="51"/>
      <c r="E80" s="51"/>
      <c r="F80" s="52"/>
      <c r="G80" s="52"/>
      <c r="H80" s="43"/>
      <c r="I80" s="43"/>
      <c r="J80" s="44"/>
    </row>
    <row r="81" spans="2:10" ht="41.25" customHeight="1">
      <c r="B81" s="50"/>
      <c r="C81" s="687"/>
      <c r="D81" s="51"/>
      <c r="E81" s="51"/>
      <c r="F81" s="52"/>
      <c r="G81" s="52"/>
      <c r="H81" s="43"/>
      <c r="I81" s="43"/>
      <c r="J81" s="44"/>
    </row>
    <row r="82" spans="2:10" ht="41.25" customHeight="1">
      <c r="B82" s="50"/>
      <c r="C82" s="687"/>
      <c r="D82" s="51"/>
      <c r="E82" s="51"/>
      <c r="F82" s="52"/>
      <c r="G82" s="52"/>
      <c r="H82" s="43"/>
      <c r="I82" s="43"/>
      <c r="J82" s="44"/>
    </row>
    <row r="83" spans="2:10" ht="41.25" customHeight="1">
      <c r="B83" s="50"/>
      <c r="C83" s="687"/>
      <c r="D83" s="51"/>
      <c r="E83" s="51"/>
      <c r="F83" s="52"/>
      <c r="G83" s="52"/>
      <c r="H83" s="43"/>
      <c r="I83" s="43"/>
      <c r="J83" s="44"/>
    </row>
    <row r="84" spans="2:10" ht="41.25" customHeight="1" thickBot="1">
      <c r="B84" s="53"/>
      <c r="C84" s="688"/>
      <c r="D84" s="54"/>
      <c r="E84" s="54"/>
      <c r="F84" s="55"/>
      <c r="G84" s="55"/>
      <c r="H84" s="49"/>
      <c r="I84" s="49"/>
      <c r="J84" s="56"/>
    </row>
  </sheetData>
  <mergeCells count="18"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F2:I2"/>
    <mergeCell ref="I13:J13"/>
    <mergeCell ref="I16:J18"/>
    <mergeCell ref="I20:J25"/>
    <mergeCell ref="I7:J7"/>
    <mergeCell ref="I9:J9"/>
    <mergeCell ref="I10:J10"/>
    <mergeCell ref="I14:J14"/>
    <mergeCell ref="I11:J11"/>
  </mergeCells>
  <hyperlinks>
    <hyperlink ref="B1" location="main!A1" display="НАЗАД" xr:uid="{00000000-0004-0000-0D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592900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592900" r:id="rId4" name="Label2"/>
      </mc:Fallback>
    </mc:AlternateContent>
    <mc:AlternateContent xmlns:mc="http://schemas.openxmlformats.org/markup-compatibility/2006">
      <mc:Choice Requires="x14">
        <control shapeId="592899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592899" r:id="rId6" name="Label1"/>
      </mc:Fallback>
    </mc:AlternateContent>
    <mc:AlternateContent xmlns:mc="http://schemas.openxmlformats.org/markup-compatibility/2006">
      <mc:Choice Requires="x14">
        <control shapeId="592898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592898" r:id="rId8" name="TextBox2"/>
      </mc:Fallback>
    </mc:AlternateContent>
    <mc:AlternateContent xmlns:mc="http://schemas.openxmlformats.org/markup-compatibility/2006">
      <mc:Choice Requires="x14">
        <control shapeId="592897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592897" r:id="rId10" name="TextBox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35">
    <pageSetUpPr fitToPage="1"/>
  </sheetPr>
  <dimension ref="A1:J50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45.10937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51.10937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прихожая АНИМА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1339"/>
      <c r="E2" s="133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754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168" t="s">
        <v>743</v>
      </c>
      <c r="C7" s="584" t="s">
        <v>1336</v>
      </c>
      <c r="D7" s="689" t="s">
        <v>129</v>
      </c>
      <c r="E7" s="433">
        <f t="shared" ref="E7:E21" si="0">VLOOKUP(C7,Артикул,2,FALSE)</f>
        <v>60</v>
      </c>
      <c r="F7" s="663">
        <f t="shared" ref="F7:F21" si="1">VLOOKUP(C7,Артикул,3,FALSE)</f>
        <v>12265</v>
      </c>
      <c r="G7" s="344">
        <f t="shared" ref="G7:G21" si="2">ROUNDUP(CEILING(F7*(1-скидка),1)*(1+наценка),1)</f>
        <v>9177</v>
      </c>
      <c r="H7" s="41"/>
      <c r="I7" s="1368" t="s">
        <v>667</v>
      </c>
      <c r="J7" s="1362"/>
    </row>
    <row r="8" spans="1:10" ht="41.25" customHeight="1">
      <c r="B8" s="112" t="s">
        <v>583</v>
      </c>
      <c r="C8" s="112" t="s">
        <v>1337</v>
      </c>
      <c r="D8" s="420" t="s">
        <v>129</v>
      </c>
      <c r="E8" s="198">
        <f t="shared" si="0"/>
        <v>50</v>
      </c>
      <c r="F8" s="421">
        <f t="shared" si="1"/>
        <v>8045</v>
      </c>
      <c r="G8" s="491">
        <f t="shared" si="2"/>
        <v>6020</v>
      </c>
      <c r="H8" s="43"/>
      <c r="I8" s="1368" t="s">
        <v>1234</v>
      </c>
      <c r="J8" s="1362"/>
    </row>
    <row r="9" spans="1:10" ht="41.25" customHeight="1">
      <c r="B9" s="112" t="s">
        <v>744</v>
      </c>
      <c r="C9" s="112" t="s">
        <v>1734</v>
      </c>
      <c r="D9" s="420" t="s">
        <v>723</v>
      </c>
      <c r="E9" s="198">
        <f t="shared" si="0"/>
        <v>55</v>
      </c>
      <c r="F9" s="421">
        <f t="shared" si="1"/>
        <v>12754</v>
      </c>
      <c r="G9" s="491">
        <f t="shared" si="2"/>
        <v>9543</v>
      </c>
      <c r="H9" s="43"/>
      <c r="I9" s="1368" t="s">
        <v>668</v>
      </c>
      <c r="J9" s="1362"/>
    </row>
    <row r="10" spans="1:10" ht="41.25" customHeight="1">
      <c r="B10" s="112" t="s">
        <v>745</v>
      </c>
      <c r="C10" s="112" t="s">
        <v>1352</v>
      </c>
      <c r="D10" s="420" t="s">
        <v>130</v>
      </c>
      <c r="E10" s="198">
        <f t="shared" si="0"/>
        <v>70</v>
      </c>
      <c r="F10" s="421">
        <f t="shared" si="1"/>
        <v>13373</v>
      </c>
      <c r="G10" s="491">
        <f t="shared" si="2"/>
        <v>10006</v>
      </c>
      <c r="H10" s="43"/>
      <c r="I10" s="1368" t="s">
        <v>442</v>
      </c>
      <c r="J10" s="1362"/>
    </row>
    <row r="11" spans="1:10" ht="41.25" customHeight="1">
      <c r="B11" s="112" t="s">
        <v>746</v>
      </c>
      <c r="C11" s="112" t="s">
        <v>1353</v>
      </c>
      <c r="D11" s="420" t="s">
        <v>194</v>
      </c>
      <c r="E11" s="198">
        <f t="shared" si="0"/>
        <v>90</v>
      </c>
      <c r="F11" s="421">
        <f t="shared" si="1"/>
        <v>15377</v>
      </c>
      <c r="G11" s="491">
        <f t="shared" si="2"/>
        <v>11506</v>
      </c>
      <c r="H11" s="43"/>
      <c r="I11" s="1368" t="s">
        <v>629</v>
      </c>
      <c r="J11" s="1362"/>
    </row>
    <row r="12" spans="1:10" ht="41.25" customHeight="1">
      <c r="B12" s="112" t="s">
        <v>747</v>
      </c>
      <c r="C12" s="112" t="s">
        <v>1354</v>
      </c>
      <c r="D12" s="420" t="s">
        <v>230</v>
      </c>
      <c r="E12" s="198">
        <f t="shared" si="0"/>
        <v>120</v>
      </c>
      <c r="F12" s="421">
        <f t="shared" si="1"/>
        <v>24169</v>
      </c>
      <c r="G12" s="491">
        <f t="shared" si="2"/>
        <v>18084</v>
      </c>
      <c r="H12" s="43"/>
      <c r="I12" s="1368" t="s">
        <v>882</v>
      </c>
      <c r="J12" s="1362"/>
    </row>
    <row r="13" spans="1:10" ht="41.25" customHeight="1">
      <c r="B13" s="332" t="s">
        <v>748</v>
      </c>
      <c r="C13" s="332" t="s">
        <v>1355</v>
      </c>
      <c r="D13" s="428" t="s">
        <v>132</v>
      </c>
      <c r="E13" s="427">
        <f t="shared" si="0"/>
        <v>65</v>
      </c>
      <c r="F13" s="485">
        <f t="shared" si="1"/>
        <v>14084</v>
      </c>
      <c r="G13" s="1151">
        <f t="shared" si="2"/>
        <v>10538</v>
      </c>
      <c r="H13" s="43"/>
      <c r="I13" s="1368" t="s">
        <v>1216</v>
      </c>
      <c r="J13" s="1362"/>
    </row>
    <row r="14" spans="1:10" ht="41.25" customHeight="1" thickBot="1">
      <c r="B14" s="558" t="s">
        <v>707</v>
      </c>
      <c r="C14" s="558" t="s">
        <v>1611</v>
      </c>
      <c r="D14" s="593" t="s">
        <v>708</v>
      </c>
      <c r="E14" s="592">
        <f>VLOOKUP(C14,Артикул,2,FALSE)</f>
        <v>35</v>
      </c>
      <c r="F14" s="485">
        <f>VLOOKUP(C14,Артикул,3,FALSE)</f>
        <v>5317</v>
      </c>
      <c r="G14" s="1150">
        <f>ROUNDUP(CEILING(F14*(1-скидка),1)*(1+наценка),1)</f>
        <v>3979</v>
      </c>
      <c r="H14" s="43"/>
      <c r="I14" s="1368" t="s">
        <v>576</v>
      </c>
      <c r="J14" s="1362"/>
    </row>
    <row r="15" spans="1:10" ht="41.25" customHeight="1">
      <c r="B15" s="168" t="s">
        <v>749</v>
      </c>
      <c r="C15" s="168" t="s">
        <v>1266</v>
      </c>
      <c r="D15" s="422" t="s">
        <v>147</v>
      </c>
      <c r="E15" s="196">
        <f t="shared" si="0"/>
        <v>35</v>
      </c>
      <c r="F15" s="492">
        <f t="shared" si="1"/>
        <v>10121</v>
      </c>
      <c r="G15" s="344">
        <f t="shared" si="2"/>
        <v>7573</v>
      </c>
      <c r="H15" s="43"/>
      <c r="I15" s="1368" t="s">
        <v>3549</v>
      </c>
      <c r="J15" s="1362"/>
    </row>
    <row r="16" spans="1:10" ht="41.25" customHeight="1">
      <c r="B16" s="112" t="s">
        <v>727</v>
      </c>
      <c r="C16" s="112" t="s">
        <v>1370</v>
      </c>
      <c r="D16" s="690" t="s">
        <v>386</v>
      </c>
      <c r="E16" s="198">
        <f t="shared" si="0"/>
        <v>9</v>
      </c>
      <c r="F16" s="372">
        <f t="shared" si="1"/>
        <v>2107</v>
      </c>
      <c r="G16" s="1146">
        <f t="shared" si="2"/>
        <v>1577</v>
      </c>
      <c r="H16" s="43"/>
      <c r="I16" s="1408" t="s">
        <v>3252</v>
      </c>
      <c r="J16" s="1409"/>
    </row>
    <row r="17" spans="2:10" ht="41.25" customHeight="1">
      <c r="B17" s="112" t="s">
        <v>728</v>
      </c>
      <c r="C17" s="112" t="s">
        <v>1371</v>
      </c>
      <c r="D17" s="690" t="s">
        <v>253</v>
      </c>
      <c r="E17" s="198">
        <f t="shared" si="0"/>
        <v>18</v>
      </c>
      <c r="F17" s="372">
        <f t="shared" si="1"/>
        <v>4139</v>
      </c>
      <c r="G17" s="1146">
        <f t="shared" si="2"/>
        <v>3097</v>
      </c>
      <c r="H17" s="43"/>
      <c r="I17" s="1408"/>
      <c r="J17" s="1409"/>
    </row>
    <row r="18" spans="2:10" ht="41.25" customHeight="1">
      <c r="B18" s="112" t="s">
        <v>750</v>
      </c>
      <c r="C18" s="112" t="s">
        <v>1313</v>
      </c>
      <c r="D18" s="690" t="s">
        <v>127</v>
      </c>
      <c r="E18" s="198">
        <f t="shared" si="0"/>
        <v>35</v>
      </c>
      <c r="F18" s="372">
        <f t="shared" si="1"/>
        <v>8113</v>
      </c>
      <c r="G18" s="1146">
        <f t="shared" si="2"/>
        <v>6071</v>
      </c>
      <c r="H18" s="43"/>
      <c r="I18" s="1153" t="s">
        <v>7</v>
      </c>
      <c r="J18" s="600"/>
    </row>
    <row r="19" spans="2:10" ht="41.25" customHeight="1" thickBot="1">
      <c r="B19" s="169" t="s">
        <v>751</v>
      </c>
      <c r="C19" s="169" t="s">
        <v>1314</v>
      </c>
      <c r="D19" s="692" t="s">
        <v>128</v>
      </c>
      <c r="E19" s="227">
        <f t="shared" si="0"/>
        <v>70</v>
      </c>
      <c r="F19" s="382">
        <f t="shared" si="1"/>
        <v>15409</v>
      </c>
      <c r="G19" s="1147">
        <f t="shared" si="2"/>
        <v>11530</v>
      </c>
      <c r="H19" s="43"/>
      <c r="I19" s="1152" t="s">
        <v>755</v>
      </c>
      <c r="J19" s="1148"/>
    </row>
    <row r="20" spans="2:10" ht="41.25" customHeight="1">
      <c r="B20" s="168" t="s">
        <v>752</v>
      </c>
      <c r="C20" s="168" t="s">
        <v>1576</v>
      </c>
      <c r="D20" s="689" t="s">
        <v>44</v>
      </c>
      <c r="E20" s="196">
        <f t="shared" si="0"/>
        <v>10</v>
      </c>
      <c r="F20" s="371">
        <f t="shared" si="1"/>
        <v>1661</v>
      </c>
      <c r="G20" s="344">
        <f t="shared" si="2"/>
        <v>1243</v>
      </c>
      <c r="H20" s="43"/>
      <c r="I20" s="1359" t="s">
        <v>877</v>
      </c>
      <c r="J20" s="1360"/>
    </row>
    <row r="21" spans="2:10" ht="41.25" customHeight="1" thickBot="1">
      <c r="B21" s="169" t="s">
        <v>753</v>
      </c>
      <c r="C21" s="169" t="s">
        <v>1577</v>
      </c>
      <c r="D21" s="692" t="s">
        <v>62</v>
      </c>
      <c r="E21" s="227">
        <f t="shared" si="0"/>
        <v>20</v>
      </c>
      <c r="F21" s="382">
        <f t="shared" si="1"/>
        <v>2934</v>
      </c>
      <c r="G21" s="490">
        <f t="shared" si="2"/>
        <v>2196</v>
      </c>
      <c r="H21" s="43"/>
      <c r="I21" s="1359"/>
      <c r="J21" s="1360"/>
    </row>
    <row r="22" spans="2:10" ht="41.25" customHeight="1">
      <c r="B22" s="50"/>
      <c r="C22" s="687"/>
      <c r="D22" s="51"/>
      <c r="E22" s="51"/>
      <c r="F22" s="52"/>
      <c r="G22" s="52"/>
      <c r="H22" s="43"/>
      <c r="I22" s="1359"/>
      <c r="J22" s="1360"/>
    </row>
    <row r="23" spans="2:10" ht="41.25" customHeight="1">
      <c r="B23" s="50"/>
      <c r="C23" s="687"/>
      <c r="D23" s="51"/>
      <c r="E23" s="51"/>
      <c r="F23" s="52"/>
      <c r="G23" s="52"/>
      <c r="H23" s="43"/>
      <c r="I23" s="408"/>
      <c r="J23" s="489"/>
    </row>
    <row r="24" spans="2:10" ht="41.25" customHeight="1">
      <c r="B24" s="50"/>
      <c r="C24" s="687"/>
      <c r="D24" s="51"/>
      <c r="E24" s="51"/>
      <c r="F24" s="52"/>
      <c r="G24" s="52"/>
      <c r="H24" s="43"/>
      <c r="I24" s="43"/>
      <c r="J24" s="44"/>
    </row>
    <row r="25" spans="2:10" ht="41.25" customHeight="1">
      <c r="B25" s="50"/>
      <c r="C25" s="687"/>
      <c r="D25" s="51"/>
      <c r="E25" s="51"/>
      <c r="F25" s="52"/>
      <c r="G25" s="52"/>
      <c r="H25" s="43"/>
      <c r="I25" s="43"/>
      <c r="J25" s="44"/>
    </row>
    <row r="26" spans="2:10" ht="41.25" customHeight="1">
      <c r="B26" s="50"/>
      <c r="C26" s="687"/>
      <c r="D26" s="51"/>
      <c r="E26" s="51"/>
      <c r="F26" s="52"/>
      <c r="G26" s="52"/>
      <c r="H26" s="43"/>
      <c r="I26" s="43"/>
      <c r="J26" s="44"/>
    </row>
    <row r="27" spans="2:10" ht="41.25" customHeight="1">
      <c r="B27" s="50"/>
      <c r="C27" s="687"/>
      <c r="D27" s="51"/>
      <c r="E27" s="51"/>
      <c r="F27" s="52"/>
      <c r="G27" s="52"/>
      <c r="H27" s="43"/>
      <c r="I27" s="43"/>
      <c r="J27" s="44"/>
    </row>
    <row r="28" spans="2:10" ht="41.25" customHeight="1">
      <c r="B28" s="50"/>
      <c r="C28" s="687"/>
      <c r="D28" s="51"/>
      <c r="E28" s="51"/>
      <c r="F28" s="52"/>
      <c r="G28" s="52"/>
      <c r="H28" s="43"/>
      <c r="I28" s="43"/>
      <c r="J28" s="44"/>
    </row>
    <row r="29" spans="2:10" ht="41.25" customHeight="1">
      <c r="B29" s="50"/>
      <c r="C29" s="687"/>
      <c r="D29" s="51"/>
      <c r="E29" s="51"/>
      <c r="F29" s="52"/>
      <c r="G29" s="52"/>
      <c r="H29" s="43"/>
      <c r="I29" s="43"/>
      <c r="J29" s="44"/>
    </row>
    <row r="30" spans="2:10" ht="41.25" customHeight="1">
      <c r="B30" s="50"/>
      <c r="C30" s="687"/>
      <c r="D30" s="51"/>
      <c r="E30" s="51"/>
      <c r="F30" s="52"/>
      <c r="G30" s="52"/>
      <c r="H30" s="43"/>
      <c r="I30" s="43"/>
      <c r="J30" s="44"/>
    </row>
    <row r="31" spans="2:10" ht="41.25" customHeight="1">
      <c r="B31" s="50"/>
      <c r="C31" s="687"/>
      <c r="D31" s="51"/>
      <c r="E31" s="51"/>
      <c r="F31" s="52"/>
      <c r="G31" s="52"/>
      <c r="H31" s="43"/>
      <c r="I31" s="43"/>
      <c r="J31" s="44"/>
    </row>
    <row r="32" spans="2:10" ht="41.25" customHeight="1">
      <c r="B32" s="50"/>
      <c r="C32" s="687"/>
      <c r="D32" s="51"/>
      <c r="E32" s="51"/>
      <c r="F32" s="52"/>
      <c r="G32" s="52"/>
      <c r="H32" s="43"/>
      <c r="I32" s="43"/>
      <c r="J32" s="44"/>
    </row>
    <row r="33" spans="2:10" ht="41.25" customHeight="1">
      <c r="B33" s="50"/>
      <c r="C33" s="687"/>
      <c r="D33" s="51"/>
      <c r="E33" s="51"/>
      <c r="F33" s="52"/>
      <c r="G33" s="52"/>
      <c r="H33" s="43"/>
      <c r="I33" s="43"/>
      <c r="J33" s="44"/>
    </row>
    <row r="34" spans="2:10" ht="41.25" customHeight="1">
      <c r="B34" s="50"/>
      <c r="C34" s="687"/>
      <c r="D34" s="51"/>
      <c r="E34" s="51"/>
      <c r="F34" s="52"/>
      <c r="G34" s="52"/>
      <c r="H34" s="43"/>
      <c r="I34" s="43"/>
      <c r="J34" s="44"/>
    </row>
    <row r="35" spans="2:10" ht="41.25" customHeight="1">
      <c r="B35" s="50"/>
      <c r="C35" s="687"/>
      <c r="D35" s="51"/>
      <c r="E35" s="51"/>
      <c r="F35" s="52"/>
      <c r="G35" s="52"/>
      <c r="H35" s="43"/>
      <c r="I35" s="43"/>
      <c r="J35" s="44"/>
    </row>
    <row r="36" spans="2:10" ht="41.25" customHeight="1">
      <c r="B36" s="50"/>
      <c r="C36" s="687"/>
      <c r="D36" s="51"/>
      <c r="E36" s="51"/>
      <c r="F36" s="52"/>
      <c r="G36" s="52"/>
      <c r="H36" s="43"/>
      <c r="I36" s="43"/>
      <c r="J36" s="44"/>
    </row>
    <row r="37" spans="2:10" ht="41.25" customHeight="1">
      <c r="B37" s="50"/>
      <c r="C37" s="687"/>
      <c r="D37" s="51"/>
      <c r="E37" s="51"/>
      <c r="F37" s="52"/>
      <c r="G37" s="52"/>
      <c r="H37" s="43"/>
      <c r="I37" s="43"/>
      <c r="J37" s="44"/>
    </row>
    <row r="38" spans="2:10" ht="41.25" customHeight="1">
      <c r="B38" s="50"/>
      <c r="C38" s="687"/>
      <c r="D38" s="51"/>
      <c r="E38" s="51"/>
      <c r="F38" s="52"/>
      <c r="G38" s="52"/>
      <c r="H38" s="43"/>
      <c r="I38" s="43"/>
      <c r="J38" s="44"/>
    </row>
    <row r="39" spans="2:10" ht="41.25" customHeight="1">
      <c r="B39" s="50"/>
      <c r="C39" s="687"/>
      <c r="D39" s="51"/>
      <c r="E39" s="51"/>
      <c r="F39" s="52"/>
      <c r="G39" s="52"/>
      <c r="H39" s="43"/>
      <c r="I39" s="43"/>
      <c r="J39" s="44"/>
    </row>
    <row r="40" spans="2:10" ht="41.25" customHeight="1">
      <c r="B40" s="50"/>
      <c r="C40" s="687"/>
      <c r="D40" s="51"/>
      <c r="E40" s="51"/>
      <c r="F40" s="52"/>
      <c r="G40" s="52"/>
      <c r="H40" s="43"/>
      <c r="I40" s="43"/>
      <c r="J40" s="44"/>
    </row>
    <row r="41" spans="2:10" ht="41.25" customHeight="1">
      <c r="B41" s="50"/>
      <c r="C41" s="687"/>
      <c r="D41" s="51"/>
      <c r="E41" s="51"/>
      <c r="F41" s="52"/>
      <c r="G41" s="52"/>
      <c r="H41" s="43"/>
      <c r="I41" s="43"/>
      <c r="J41" s="44"/>
    </row>
    <row r="42" spans="2:10" ht="41.25" customHeight="1">
      <c r="B42" s="50"/>
      <c r="C42" s="687"/>
      <c r="D42" s="51"/>
      <c r="E42" s="51"/>
      <c r="F42" s="52"/>
      <c r="G42" s="52"/>
      <c r="H42" s="43"/>
      <c r="I42" s="43"/>
      <c r="J42" s="44"/>
    </row>
    <row r="43" spans="2:10" ht="41.25" customHeight="1">
      <c r="B43" s="50"/>
      <c r="C43" s="687"/>
      <c r="D43" s="51"/>
      <c r="E43" s="51"/>
      <c r="F43" s="52"/>
      <c r="G43" s="52"/>
      <c r="H43" s="43"/>
      <c r="I43" s="43"/>
      <c r="J43" s="44"/>
    </row>
    <row r="44" spans="2:10" ht="41.25" customHeight="1">
      <c r="B44" s="50"/>
      <c r="C44" s="687"/>
      <c r="D44" s="51"/>
      <c r="E44" s="51"/>
      <c r="F44" s="52"/>
      <c r="G44" s="52"/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 thickBot="1">
      <c r="B50" s="53"/>
      <c r="C50" s="688"/>
      <c r="D50" s="54"/>
      <c r="E50" s="54"/>
      <c r="F50" s="55"/>
      <c r="G50" s="55"/>
      <c r="H50" s="49"/>
      <c r="I50" s="49"/>
      <c r="J50" s="56"/>
    </row>
  </sheetData>
  <mergeCells count="21">
    <mergeCell ref="I16:J17"/>
    <mergeCell ref="I20:J22"/>
    <mergeCell ref="I7:J7"/>
    <mergeCell ref="I9:J9"/>
    <mergeCell ref="I10:J10"/>
    <mergeCell ref="I13:J13"/>
    <mergeCell ref="I8:J8"/>
    <mergeCell ref="I11:J11"/>
    <mergeCell ref="I12:J12"/>
    <mergeCell ref="I15:J15"/>
    <mergeCell ref="I14:J14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F2:I2"/>
  </mergeCells>
  <phoneticPr fontId="65" type="noConversion"/>
  <hyperlinks>
    <hyperlink ref="B1" location="main!A1" display="НАЗАД" xr:uid="{00000000-0004-0000-0E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10308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610308" r:id="rId4" name="Label2"/>
      </mc:Fallback>
    </mc:AlternateContent>
    <mc:AlternateContent xmlns:mc="http://schemas.openxmlformats.org/markup-compatibility/2006">
      <mc:Choice Requires="x14">
        <control shapeId="610307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610307" r:id="rId6" name="Label1"/>
      </mc:Fallback>
    </mc:AlternateContent>
    <mc:AlternateContent xmlns:mc="http://schemas.openxmlformats.org/markup-compatibility/2006">
      <mc:Choice Requires="x14">
        <control shapeId="610306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610306" r:id="rId8" name="TextBox2"/>
      </mc:Fallback>
    </mc:AlternateContent>
    <mc:AlternateContent xmlns:mc="http://schemas.openxmlformats.org/markup-compatibility/2006">
      <mc:Choice Requires="x14">
        <control shapeId="610305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610305" r:id="rId10" name="TextBox1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33">
    <pageSetUpPr fitToPage="1"/>
  </sheetPr>
  <dimension ref="A1:J50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2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51.10937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прихожая ШАДЕ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1501" t="s">
        <v>4031</v>
      </c>
      <c r="F2" s="1501"/>
      <c r="G2" s="1501"/>
      <c r="H2" s="1501"/>
      <c r="I2" s="1501"/>
      <c r="J2" s="1339"/>
    </row>
    <row r="3" spans="1:10" s="86" customFormat="1" ht="61.2" thickBot="1">
      <c r="A3" s="58"/>
      <c r="B3" s="1370" t="s">
        <v>684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168" t="s">
        <v>690</v>
      </c>
      <c r="C7" s="584" t="s">
        <v>1672</v>
      </c>
      <c r="D7" s="689" t="s">
        <v>129</v>
      </c>
      <c r="E7" s="433">
        <f t="shared" ref="E7:E21" si="0">VLOOKUP(C7,Артикул,2,FALSE)</f>
        <v>60</v>
      </c>
      <c r="F7" s="663">
        <f t="shared" ref="F7:F21" si="1">VLOOKUP(C7,Артикул,3,FALSE)</f>
        <v>15472</v>
      </c>
      <c r="G7" s="344">
        <f t="shared" ref="G7:G21" si="2">ROUNDUP(CEILING(F7*(1-скидка),1)*(1+наценка),1)</f>
        <v>11577</v>
      </c>
      <c r="H7" s="41"/>
      <c r="I7" s="1429" t="s">
        <v>379</v>
      </c>
      <c r="J7" s="1430"/>
    </row>
    <row r="8" spans="1:10" ht="41.25" customHeight="1">
      <c r="B8" s="112" t="s">
        <v>691</v>
      </c>
      <c r="C8" s="112" t="s">
        <v>1673</v>
      </c>
      <c r="D8" s="420" t="s">
        <v>129</v>
      </c>
      <c r="E8" s="198">
        <f t="shared" si="0"/>
        <v>45</v>
      </c>
      <c r="F8" s="421">
        <f t="shared" si="1"/>
        <v>11443</v>
      </c>
      <c r="G8" s="478">
        <f t="shared" si="2"/>
        <v>8562</v>
      </c>
      <c r="H8" s="43"/>
      <c r="I8" s="470"/>
      <c r="J8" s="471"/>
    </row>
    <row r="9" spans="1:10" ht="41.25" customHeight="1">
      <c r="B9" s="112" t="s">
        <v>722</v>
      </c>
      <c r="C9" s="112" t="s">
        <v>1681</v>
      </c>
      <c r="D9" s="420" t="s">
        <v>723</v>
      </c>
      <c r="E9" s="198">
        <f t="shared" si="0"/>
        <v>55</v>
      </c>
      <c r="F9" s="421">
        <f t="shared" si="1"/>
        <v>12758</v>
      </c>
      <c r="G9" s="478">
        <f t="shared" si="2"/>
        <v>9546</v>
      </c>
      <c r="H9" s="43"/>
      <c r="I9" s="1368" t="s">
        <v>716</v>
      </c>
      <c r="J9" s="1362"/>
    </row>
    <row r="10" spans="1:10" ht="41.25" customHeight="1">
      <c r="B10" s="112" t="s">
        <v>724</v>
      </c>
      <c r="C10" s="112" t="s">
        <v>1683</v>
      </c>
      <c r="D10" s="420" t="s">
        <v>130</v>
      </c>
      <c r="E10" s="198">
        <f t="shared" si="0"/>
        <v>70</v>
      </c>
      <c r="F10" s="421">
        <f t="shared" si="1"/>
        <v>19549</v>
      </c>
      <c r="G10" s="478">
        <f t="shared" si="2"/>
        <v>14627</v>
      </c>
      <c r="H10" s="43"/>
      <c r="I10" s="1361" t="s">
        <v>734</v>
      </c>
      <c r="J10" s="1367"/>
    </row>
    <row r="11" spans="1:10" ht="41.25" customHeight="1">
      <c r="B11" s="112" t="s">
        <v>697</v>
      </c>
      <c r="C11" s="112" t="s">
        <v>1684</v>
      </c>
      <c r="D11" s="420" t="s">
        <v>194</v>
      </c>
      <c r="E11" s="198">
        <f t="shared" si="0"/>
        <v>90</v>
      </c>
      <c r="F11" s="421">
        <f t="shared" si="1"/>
        <v>18458</v>
      </c>
      <c r="G11" s="478">
        <f t="shared" si="2"/>
        <v>13811</v>
      </c>
      <c r="H11" s="43"/>
      <c r="I11" s="468"/>
      <c r="J11" s="469"/>
    </row>
    <row r="12" spans="1:10" ht="41.25" customHeight="1">
      <c r="B12" s="112" t="s">
        <v>698</v>
      </c>
      <c r="C12" s="112" t="s">
        <v>1685</v>
      </c>
      <c r="D12" s="420" t="s">
        <v>230</v>
      </c>
      <c r="E12" s="198">
        <f t="shared" si="0"/>
        <v>120</v>
      </c>
      <c r="F12" s="421">
        <f t="shared" si="1"/>
        <v>26596</v>
      </c>
      <c r="G12" s="478">
        <f t="shared" si="2"/>
        <v>19900</v>
      </c>
      <c r="H12" s="43"/>
      <c r="I12" s="472" t="s">
        <v>733</v>
      </c>
      <c r="J12" s="473"/>
    </row>
    <row r="13" spans="1:10" ht="41.25" customHeight="1">
      <c r="B13" s="112" t="s">
        <v>725</v>
      </c>
      <c r="C13" s="112" t="s">
        <v>1686</v>
      </c>
      <c r="D13" s="420" t="s">
        <v>132</v>
      </c>
      <c r="E13" s="198">
        <f t="shared" si="0"/>
        <v>65</v>
      </c>
      <c r="F13" s="421">
        <f t="shared" si="1"/>
        <v>16131</v>
      </c>
      <c r="G13" s="478">
        <f t="shared" si="2"/>
        <v>12070</v>
      </c>
      <c r="H13" s="43"/>
      <c r="I13" s="1365" t="s">
        <v>718</v>
      </c>
      <c r="J13" s="1364"/>
    </row>
    <row r="14" spans="1:10" ht="41.25" customHeight="1" thickBot="1">
      <c r="B14" s="169" t="s">
        <v>707</v>
      </c>
      <c r="C14" s="169" t="s">
        <v>1611</v>
      </c>
      <c r="D14" s="435" t="s">
        <v>708</v>
      </c>
      <c r="E14" s="227">
        <f t="shared" si="0"/>
        <v>35</v>
      </c>
      <c r="F14" s="436">
        <f t="shared" si="1"/>
        <v>5317</v>
      </c>
      <c r="G14" s="479">
        <f t="shared" si="2"/>
        <v>3979</v>
      </c>
      <c r="H14" s="43"/>
      <c r="I14" s="472"/>
      <c r="J14" s="473"/>
    </row>
    <row r="15" spans="1:10" ht="41.25" customHeight="1">
      <c r="B15" s="172" t="s">
        <v>726</v>
      </c>
      <c r="C15" s="172" t="s">
        <v>1628</v>
      </c>
      <c r="D15" s="482" t="s">
        <v>147</v>
      </c>
      <c r="E15" s="197">
        <f t="shared" si="0"/>
        <v>35</v>
      </c>
      <c r="F15" s="483">
        <f t="shared" si="1"/>
        <v>10462</v>
      </c>
      <c r="G15" s="478">
        <f t="shared" si="2"/>
        <v>7828</v>
      </c>
      <c r="H15" s="43"/>
      <c r="I15" s="1365"/>
      <c r="J15" s="1364"/>
    </row>
    <row r="16" spans="1:10" ht="41.25" customHeight="1">
      <c r="B16" s="112" t="s">
        <v>727</v>
      </c>
      <c r="C16" s="112" t="s">
        <v>1370</v>
      </c>
      <c r="D16" s="690" t="s">
        <v>386</v>
      </c>
      <c r="E16" s="198">
        <f t="shared" si="0"/>
        <v>9</v>
      </c>
      <c r="F16" s="372">
        <f t="shared" si="1"/>
        <v>2107</v>
      </c>
      <c r="G16" s="478">
        <f t="shared" si="2"/>
        <v>1577</v>
      </c>
      <c r="H16" s="43"/>
      <c r="I16" s="1453" t="s">
        <v>7</v>
      </c>
      <c r="J16" s="1454"/>
    </row>
    <row r="17" spans="2:10" ht="41.25" customHeight="1">
      <c r="B17" s="112" t="s">
        <v>728</v>
      </c>
      <c r="C17" s="112" t="s">
        <v>1371</v>
      </c>
      <c r="D17" s="690" t="s">
        <v>253</v>
      </c>
      <c r="E17" s="198">
        <f t="shared" si="0"/>
        <v>18</v>
      </c>
      <c r="F17" s="372">
        <f t="shared" si="1"/>
        <v>4139</v>
      </c>
      <c r="G17" s="478">
        <f t="shared" si="2"/>
        <v>3097</v>
      </c>
      <c r="H17" s="43"/>
      <c r="I17" s="1451" t="s">
        <v>719</v>
      </c>
      <c r="J17" s="1452"/>
    </row>
    <row r="18" spans="2:10" ht="41.25" customHeight="1">
      <c r="B18" s="112" t="s">
        <v>729</v>
      </c>
      <c r="C18" s="112" t="s">
        <v>1653</v>
      </c>
      <c r="D18" s="690" t="s">
        <v>127</v>
      </c>
      <c r="E18" s="198">
        <f t="shared" si="0"/>
        <v>35</v>
      </c>
      <c r="F18" s="372">
        <f t="shared" si="1"/>
        <v>10083</v>
      </c>
      <c r="G18" s="478">
        <f t="shared" si="2"/>
        <v>7545</v>
      </c>
      <c r="H18" s="43"/>
      <c r="I18" s="408"/>
      <c r="J18" s="489"/>
    </row>
    <row r="19" spans="2:10" ht="41.25" customHeight="1" thickBot="1">
      <c r="B19" s="332" t="s">
        <v>730</v>
      </c>
      <c r="C19" s="332" t="s">
        <v>1654</v>
      </c>
      <c r="D19" s="691" t="s">
        <v>128</v>
      </c>
      <c r="E19" s="427">
        <f t="shared" si="0"/>
        <v>70</v>
      </c>
      <c r="F19" s="665">
        <f t="shared" si="1"/>
        <v>19348</v>
      </c>
      <c r="G19" s="477">
        <f t="shared" si="2"/>
        <v>14477</v>
      </c>
      <c r="H19" s="43"/>
      <c r="I19" s="1359" t="s">
        <v>877</v>
      </c>
      <c r="J19" s="1360"/>
    </row>
    <row r="20" spans="2:10" ht="41.25" customHeight="1">
      <c r="B20" s="168" t="s">
        <v>731</v>
      </c>
      <c r="C20" s="168" t="s">
        <v>1576</v>
      </c>
      <c r="D20" s="689" t="s">
        <v>44</v>
      </c>
      <c r="E20" s="196">
        <f t="shared" si="0"/>
        <v>10</v>
      </c>
      <c r="F20" s="371">
        <f t="shared" si="1"/>
        <v>1661</v>
      </c>
      <c r="G20" s="344">
        <f t="shared" si="2"/>
        <v>1243</v>
      </c>
      <c r="H20" s="43"/>
      <c r="I20" s="1359"/>
      <c r="J20" s="1360"/>
    </row>
    <row r="21" spans="2:10" ht="41.25" customHeight="1" thickBot="1">
      <c r="B21" s="169" t="s">
        <v>732</v>
      </c>
      <c r="C21" s="169" t="s">
        <v>1577</v>
      </c>
      <c r="D21" s="692" t="s">
        <v>62</v>
      </c>
      <c r="E21" s="227">
        <f t="shared" si="0"/>
        <v>20</v>
      </c>
      <c r="F21" s="382">
        <f t="shared" si="1"/>
        <v>2934</v>
      </c>
      <c r="G21" s="479">
        <f t="shared" si="2"/>
        <v>2196</v>
      </c>
      <c r="H21" s="43"/>
      <c r="I21" s="1359"/>
      <c r="J21" s="1360"/>
    </row>
    <row r="22" spans="2:10" ht="41.25" customHeight="1">
      <c r="B22" s="50"/>
      <c r="C22" s="687"/>
      <c r="D22" s="51"/>
      <c r="E22" s="51"/>
      <c r="F22" s="52"/>
      <c r="G22" s="52"/>
      <c r="H22" s="43"/>
      <c r="I22" s="43"/>
      <c r="J22" s="44"/>
    </row>
    <row r="23" spans="2:10" ht="41.25" customHeight="1">
      <c r="B23" s="50"/>
      <c r="C23" s="687"/>
      <c r="D23" s="51"/>
      <c r="E23" s="51"/>
      <c r="F23" s="52"/>
      <c r="G23" s="52"/>
      <c r="H23" s="43"/>
      <c r="I23" s="43"/>
      <c r="J23" s="44"/>
    </row>
    <row r="24" spans="2:10" ht="41.25" customHeight="1">
      <c r="B24" s="50"/>
      <c r="C24" s="687"/>
      <c r="D24" s="51"/>
      <c r="E24" s="51"/>
      <c r="F24" s="52"/>
      <c r="G24" s="52"/>
      <c r="H24" s="43"/>
      <c r="I24" s="43"/>
      <c r="J24" s="44"/>
    </row>
    <row r="25" spans="2:10" ht="41.25" customHeight="1">
      <c r="B25" s="50"/>
      <c r="C25" s="687"/>
      <c r="D25" s="51"/>
      <c r="E25" s="51"/>
      <c r="F25" s="52"/>
      <c r="G25" s="52"/>
      <c r="H25" s="43"/>
      <c r="I25" s="43"/>
      <c r="J25" s="44"/>
    </row>
    <row r="26" spans="2:10" ht="41.25" customHeight="1">
      <c r="B26" s="50"/>
      <c r="C26" s="687"/>
      <c r="D26" s="51"/>
      <c r="E26" s="51"/>
      <c r="F26" s="52"/>
      <c r="G26" s="52"/>
      <c r="H26" s="43"/>
      <c r="I26" s="43"/>
      <c r="J26" s="44"/>
    </row>
    <row r="27" spans="2:10" ht="41.25" customHeight="1">
      <c r="B27" s="50"/>
      <c r="C27" s="687"/>
      <c r="D27" s="51"/>
      <c r="E27" s="51"/>
      <c r="F27" s="52"/>
      <c r="G27" s="52"/>
      <c r="H27" s="43"/>
      <c r="I27" s="43"/>
      <c r="J27" s="44"/>
    </row>
    <row r="28" spans="2:10" ht="41.25" customHeight="1">
      <c r="B28" s="50"/>
      <c r="C28" s="687"/>
      <c r="D28" s="51"/>
      <c r="E28" s="51"/>
      <c r="F28" s="52"/>
      <c r="G28" s="52"/>
      <c r="H28" s="43"/>
      <c r="I28" s="43"/>
      <c r="J28" s="44"/>
    </row>
    <row r="29" spans="2:10" ht="41.25" customHeight="1">
      <c r="B29" s="50"/>
      <c r="C29" s="687"/>
      <c r="D29" s="51"/>
      <c r="E29" s="51"/>
      <c r="F29" s="52"/>
      <c r="G29" s="52"/>
      <c r="H29" s="43"/>
      <c r="I29" s="43"/>
      <c r="J29" s="44"/>
    </row>
    <row r="30" spans="2:10" ht="41.25" customHeight="1">
      <c r="B30" s="50"/>
      <c r="C30" s="687"/>
      <c r="D30" s="51"/>
      <c r="E30" s="51"/>
      <c r="F30" s="52"/>
      <c r="G30" s="52"/>
      <c r="H30" s="43"/>
      <c r="I30" s="43"/>
      <c r="J30" s="44"/>
    </row>
    <row r="31" spans="2:10" ht="41.25" customHeight="1">
      <c r="B31" s="50"/>
      <c r="C31" s="687"/>
      <c r="D31" s="51"/>
      <c r="E31" s="51"/>
      <c r="F31" s="52"/>
      <c r="G31" s="52"/>
      <c r="H31" s="43"/>
      <c r="I31" s="43"/>
      <c r="J31" s="44"/>
    </row>
    <row r="32" spans="2:10" ht="41.25" customHeight="1">
      <c r="B32" s="50"/>
      <c r="C32" s="687"/>
      <c r="D32" s="51"/>
      <c r="E32" s="51"/>
      <c r="F32" s="52"/>
      <c r="G32" s="52"/>
      <c r="H32" s="43"/>
      <c r="I32" s="43"/>
      <c r="J32" s="44"/>
    </row>
    <row r="33" spans="2:10" ht="41.25" customHeight="1">
      <c r="B33" s="50"/>
      <c r="C33" s="687"/>
      <c r="D33" s="51"/>
      <c r="E33" s="51"/>
      <c r="F33" s="52"/>
      <c r="G33" s="52"/>
      <c r="H33" s="43"/>
      <c r="I33" s="43"/>
      <c r="J33" s="44"/>
    </row>
    <row r="34" spans="2:10" ht="41.25" customHeight="1">
      <c r="B34" s="50"/>
      <c r="C34" s="687"/>
      <c r="D34" s="51"/>
      <c r="E34" s="51"/>
      <c r="F34" s="52"/>
      <c r="G34" s="52"/>
      <c r="H34" s="43"/>
      <c r="I34" s="43"/>
      <c r="J34" s="44"/>
    </row>
    <row r="35" spans="2:10" ht="41.25" customHeight="1">
      <c r="B35" s="50"/>
      <c r="C35" s="687"/>
      <c r="D35" s="51"/>
      <c r="E35" s="51"/>
      <c r="F35" s="52"/>
      <c r="G35" s="52"/>
      <c r="H35" s="43"/>
      <c r="I35" s="43"/>
      <c r="J35" s="44"/>
    </row>
    <row r="36" spans="2:10" ht="41.25" customHeight="1">
      <c r="B36" s="50"/>
      <c r="C36" s="687"/>
      <c r="D36" s="51"/>
      <c r="E36" s="51"/>
      <c r="F36" s="52"/>
      <c r="G36" s="52"/>
      <c r="H36" s="43"/>
      <c r="I36" s="43"/>
      <c r="J36" s="44"/>
    </row>
    <row r="37" spans="2:10" ht="41.25" customHeight="1">
      <c r="B37" s="50"/>
      <c r="C37" s="687"/>
      <c r="D37" s="51"/>
      <c r="E37" s="51"/>
      <c r="F37" s="52"/>
      <c r="G37" s="52"/>
      <c r="H37" s="43"/>
      <c r="I37" s="43"/>
      <c r="J37" s="44"/>
    </row>
    <row r="38" spans="2:10" ht="41.25" customHeight="1">
      <c r="B38" s="50"/>
      <c r="C38" s="687"/>
      <c r="D38" s="51"/>
      <c r="E38" s="51"/>
      <c r="F38" s="52"/>
      <c r="G38" s="52"/>
      <c r="H38" s="43"/>
      <c r="I38" s="43"/>
      <c r="J38" s="44"/>
    </row>
    <row r="39" spans="2:10" ht="41.25" customHeight="1">
      <c r="B39" s="50"/>
      <c r="C39" s="687"/>
      <c r="D39" s="51"/>
      <c r="E39" s="51"/>
      <c r="F39" s="52"/>
      <c r="G39" s="52"/>
      <c r="H39" s="43"/>
      <c r="I39" s="43"/>
      <c r="J39" s="44"/>
    </row>
    <row r="40" spans="2:10" ht="41.25" customHeight="1">
      <c r="B40" s="50"/>
      <c r="C40" s="687"/>
      <c r="D40" s="51"/>
      <c r="E40" s="51"/>
      <c r="F40" s="52"/>
      <c r="G40" s="52"/>
      <c r="H40" s="43"/>
      <c r="I40" s="43"/>
      <c r="J40" s="44"/>
    </row>
    <row r="41" spans="2:10" ht="41.25" customHeight="1">
      <c r="B41" s="50"/>
      <c r="C41" s="687"/>
      <c r="D41" s="51"/>
      <c r="E41" s="51"/>
      <c r="F41" s="52"/>
      <c r="G41" s="52"/>
      <c r="H41" s="43"/>
      <c r="I41" s="43"/>
      <c r="J41" s="44"/>
    </row>
    <row r="42" spans="2:10" ht="41.25" customHeight="1">
      <c r="B42" s="50"/>
      <c r="C42" s="687"/>
      <c r="D42" s="51"/>
      <c r="E42" s="51"/>
      <c r="F42" s="52"/>
      <c r="G42" s="52"/>
      <c r="H42" s="43"/>
      <c r="I42" s="43"/>
      <c r="J42" s="44"/>
    </row>
    <row r="43" spans="2:10" ht="41.25" customHeight="1">
      <c r="B43" s="50"/>
      <c r="C43" s="687"/>
      <c r="D43" s="51"/>
      <c r="E43" s="51"/>
      <c r="F43" s="52"/>
      <c r="G43" s="52"/>
      <c r="H43" s="43"/>
      <c r="I43" s="43"/>
      <c r="J43" s="44"/>
    </row>
    <row r="44" spans="2:10" ht="41.25" customHeight="1">
      <c r="B44" s="50"/>
      <c r="C44" s="687"/>
      <c r="D44" s="51"/>
      <c r="E44" s="51"/>
      <c r="F44" s="52"/>
      <c r="G44" s="52"/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 thickBot="1">
      <c r="B50" s="53"/>
      <c r="C50" s="688"/>
      <c r="D50" s="54"/>
      <c r="E50" s="54"/>
      <c r="F50" s="55"/>
      <c r="G50" s="55"/>
      <c r="H50" s="49"/>
      <c r="I50" s="49"/>
      <c r="J50" s="56"/>
    </row>
  </sheetData>
  <mergeCells count="18">
    <mergeCell ref="I19:J21"/>
    <mergeCell ref="I15:J15"/>
    <mergeCell ref="I17:J17"/>
    <mergeCell ref="I16:J16"/>
    <mergeCell ref="I7:J7"/>
    <mergeCell ref="I9:J9"/>
    <mergeCell ref="I10:J10"/>
    <mergeCell ref="I13:J13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E2:I2"/>
  </mergeCells>
  <hyperlinks>
    <hyperlink ref="B1" location="main!A1" display="НАЗАД" xr:uid="{00000000-0004-0000-0F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593924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593924" r:id="rId4" name="Label2"/>
      </mc:Fallback>
    </mc:AlternateContent>
    <mc:AlternateContent xmlns:mc="http://schemas.openxmlformats.org/markup-compatibility/2006">
      <mc:Choice Requires="x14">
        <control shapeId="593923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593923" r:id="rId6" name="Label1"/>
      </mc:Fallback>
    </mc:AlternateContent>
    <mc:AlternateContent xmlns:mc="http://schemas.openxmlformats.org/markup-compatibility/2006">
      <mc:Choice Requires="x14">
        <control shapeId="593922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593922" r:id="rId8" name="TextBox2"/>
      </mc:Fallback>
    </mc:AlternateContent>
    <mc:AlternateContent xmlns:mc="http://schemas.openxmlformats.org/markup-compatibility/2006">
      <mc:Choice Requires="x14">
        <control shapeId="593921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593921" r:id="rId10" name="TextBox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8">
    <pageSetUpPr fitToPage="1"/>
  </sheetPr>
  <dimension ref="A1:J70"/>
  <sheetViews>
    <sheetView showGridLines="0" showRowColHeaders="0" zoomScale="40" zoomScaleNormal="40" zoomScaleSheetLayoutView="50" zoomScalePageLayoutView="93" workbookViewId="0">
      <pane ySplit="1" topLeftCell="A44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84.88671875" style="60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221.441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спальня ШАДЕ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1386" t="s">
        <v>4031</v>
      </c>
      <c r="E2" s="1386"/>
      <c r="F2" s="1386"/>
      <c r="G2" s="1386"/>
      <c r="H2" s="1386"/>
      <c r="I2" s="1386"/>
      <c r="J2" s="1336"/>
    </row>
    <row r="3" spans="1:10" s="86" customFormat="1" ht="61.2" thickBot="1">
      <c r="A3" s="58"/>
      <c r="B3" s="1370" t="s">
        <v>332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 thickBot="1">
      <c r="B7" s="216" t="s">
        <v>333</v>
      </c>
      <c r="C7" s="181" t="s">
        <v>1636</v>
      </c>
      <c r="D7" s="165" t="s">
        <v>334</v>
      </c>
      <c r="E7" s="165">
        <f t="shared" ref="E7:E16" si="0">VLOOKUP(C7,Артикул,2,FALSE)</f>
        <v>75</v>
      </c>
      <c r="F7" s="371">
        <f>VLOOKUP(C7,Артикул,3,FALSE)</f>
        <v>13553</v>
      </c>
      <c r="G7" s="328">
        <f t="shared" ref="G7:G40" si="1">ROUNDUP(CEILING(F7*(1-скидка),1)*(1+наценка),1)</f>
        <v>10141</v>
      </c>
      <c r="H7" s="41"/>
      <c r="I7" s="1368" t="s">
        <v>667</v>
      </c>
      <c r="J7" s="1362"/>
    </row>
    <row r="8" spans="1:10" ht="41.25" customHeight="1">
      <c r="B8" s="216" t="s">
        <v>335</v>
      </c>
      <c r="C8" s="181" t="s">
        <v>1637</v>
      </c>
      <c r="D8" s="165" t="s">
        <v>336</v>
      </c>
      <c r="E8" s="165">
        <f t="shared" si="0"/>
        <v>75</v>
      </c>
      <c r="F8" s="371">
        <f>VLOOKUP(C8,Артикул,3,FALSE)</f>
        <v>21831</v>
      </c>
      <c r="G8" s="325">
        <f t="shared" si="1"/>
        <v>16334</v>
      </c>
      <c r="H8" s="43"/>
      <c r="I8" s="1361" t="s">
        <v>735</v>
      </c>
      <c r="J8" s="1367"/>
    </row>
    <row r="9" spans="1:10" ht="41.25" customHeight="1">
      <c r="B9" s="188" t="s">
        <v>337</v>
      </c>
      <c r="C9" s="178" t="s">
        <v>1638</v>
      </c>
      <c r="D9" s="193" t="s">
        <v>338</v>
      </c>
      <c r="E9" s="193">
        <f t="shared" si="0"/>
        <v>85</v>
      </c>
      <c r="F9" s="1481">
        <f>VLOOKUP(C9,Артикул,3,FALSE)</f>
        <v>24361</v>
      </c>
      <c r="G9" s="1445">
        <f t="shared" si="1"/>
        <v>18227</v>
      </c>
      <c r="H9" s="43"/>
      <c r="I9" s="1361" t="s">
        <v>736</v>
      </c>
      <c r="J9" s="1367"/>
    </row>
    <row r="10" spans="1:10" ht="41.25" customHeight="1">
      <c r="B10" s="188" t="s">
        <v>339</v>
      </c>
      <c r="C10" s="178" t="s">
        <v>1639</v>
      </c>
      <c r="D10" s="193" t="s">
        <v>334</v>
      </c>
      <c r="E10" s="193">
        <f t="shared" si="0"/>
        <v>95</v>
      </c>
      <c r="F10" s="1510"/>
      <c r="G10" s="1446"/>
      <c r="H10" s="43"/>
      <c r="I10" s="1368" t="s">
        <v>668</v>
      </c>
      <c r="J10" s="1362"/>
    </row>
    <row r="11" spans="1:10" ht="41.25" customHeight="1">
      <c r="B11" s="329" t="s">
        <v>340</v>
      </c>
      <c r="C11" s="412" t="s">
        <v>1640</v>
      </c>
      <c r="D11" s="330" t="s">
        <v>341</v>
      </c>
      <c r="E11" s="330">
        <f t="shared" si="0"/>
        <v>105</v>
      </c>
      <c r="F11" s="1495"/>
      <c r="G11" s="1447"/>
      <c r="H11" s="43"/>
      <c r="I11" s="1361" t="s">
        <v>737</v>
      </c>
      <c r="J11" s="1367"/>
    </row>
    <row r="12" spans="1:10" ht="41.25" customHeight="1">
      <c r="B12" s="239" t="s">
        <v>342</v>
      </c>
      <c r="C12" s="183" t="s">
        <v>1641</v>
      </c>
      <c r="D12" s="342" t="s">
        <v>336</v>
      </c>
      <c r="E12" s="342">
        <f t="shared" si="0"/>
        <v>100</v>
      </c>
      <c r="F12" s="391">
        <f>VLOOKUP(C12,Артикул,3,FALSE)</f>
        <v>31690</v>
      </c>
      <c r="G12" s="323">
        <f t="shared" si="1"/>
        <v>23711</v>
      </c>
      <c r="H12" s="43"/>
      <c r="I12" s="1361" t="s">
        <v>738</v>
      </c>
      <c r="J12" s="1367"/>
    </row>
    <row r="13" spans="1:10" ht="41.25" customHeight="1">
      <c r="B13" s="188" t="s">
        <v>343</v>
      </c>
      <c r="C13" s="178" t="s">
        <v>1642</v>
      </c>
      <c r="D13" s="193" t="s">
        <v>338</v>
      </c>
      <c r="E13" s="193">
        <f t="shared" si="0"/>
        <v>110</v>
      </c>
      <c r="F13" s="1481">
        <f>VLOOKUP(C13,Артикул,3,FALSE)</f>
        <v>34223</v>
      </c>
      <c r="G13" s="1445">
        <f t="shared" si="1"/>
        <v>25606</v>
      </c>
      <c r="H13" s="43"/>
      <c r="I13" s="1315" t="s">
        <v>125</v>
      </c>
      <c r="J13" s="1314"/>
    </row>
    <row r="14" spans="1:10" ht="41.25" customHeight="1">
      <c r="B14" s="188" t="s">
        <v>344</v>
      </c>
      <c r="C14" s="178" t="s">
        <v>1643</v>
      </c>
      <c r="D14" s="193" t="s">
        <v>334</v>
      </c>
      <c r="E14" s="193">
        <f t="shared" si="0"/>
        <v>120</v>
      </c>
      <c r="F14" s="1510"/>
      <c r="G14" s="1446"/>
      <c r="H14" s="43"/>
      <c r="I14" s="1316" t="s">
        <v>7</v>
      </c>
      <c r="J14" s="1317"/>
    </row>
    <row r="15" spans="1:10" ht="41.25" customHeight="1" thickBot="1">
      <c r="B15" s="217" t="s">
        <v>345</v>
      </c>
      <c r="C15" s="215" t="s">
        <v>1644</v>
      </c>
      <c r="D15" s="133" t="s">
        <v>341</v>
      </c>
      <c r="E15" s="133">
        <f t="shared" si="0"/>
        <v>130</v>
      </c>
      <c r="F15" s="1482"/>
      <c r="G15" s="1448"/>
      <c r="H15" s="43"/>
      <c r="I15" s="1316" t="s">
        <v>381</v>
      </c>
      <c r="J15" s="1317"/>
    </row>
    <row r="16" spans="1:10" ht="41.25" customHeight="1">
      <c r="B16" s="168" t="s">
        <v>346</v>
      </c>
      <c r="C16" s="168" t="s">
        <v>1659</v>
      </c>
      <c r="D16" s="165" t="s">
        <v>347</v>
      </c>
      <c r="E16" s="165">
        <f t="shared" si="0"/>
        <v>175</v>
      </c>
      <c r="F16" s="378">
        <f t="shared" ref="F16:F40" si="2">VLOOKUP(C16,Артикул,3,FALSE)</f>
        <v>36883</v>
      </c>
      <c r="G16" s="325">
        <f t="shared" si="1"/>
        <v>27596</v>
      </c>
      <c r="H16" s="43"/>
      <c r="I16" s="1359" t="s">
        <v>739</v>
      </c>
      <c r="J16" s="1360"/>
    </row>
    <row r="17" spans="2:10" ht="41.25" customHeight="1">
      <c r="B17" s="112" t="s">
        <v>348</v>
      </c>
      <c r="C17" s="112" t="s">
        <v>1660</v>
      </c>
      <c r="D17" s="193" t="s">
        <v>349</v>
      </c>
      <c r="E17" s="193">
        <f t="shared" ref="E17:E40" si="3">VLOOKUP(C17,Артикул,2,FALSE)</f>
        <v>105</v>
      </c>
      <c r="F17" s="392">
        <f t="shared" si="2"/>
        <v>22484</v>
      </c>
      <c r="G17" s="326">
        <f t="shared" si="1"/>
        <v>16823</v>
      </c>
      <c r="H17" s="43"/>
      <c r="I17" s="1359"/>
      <c r="J17" s="1360"/>
    </row>
    <row r="18" spans="2:10" ht="41.25" customHeight="1">
      <c r="B18" s="112" t="s">
        <v>350</v>
      </c>
      <c r="C18" s="112" t="s">
        <v>1661</v>
      </c>
      <c r="D18" s="193" t="s">
        <v>349</v>
      </c>
      <c r="E18" s="193">
        <f t="shared" si="3"/>
        <v>115</v>
      </c>
      <c r="F18" s="392">
        <f t="shared" si="2"/>
        <v>23792</v>
      </c>
      <c r="G18" s="134">
        <f t="shared" si="1"/>
        <v>17802</v>
      </c>
      <c r="H18" s="43"/>
      <c r="I18" s="1502" t="s">
        <v>677</v>
      </c>
      <c r="J18" s="1503"/>
    </row>
    <row r="19" spans="2:10" ht="41.25" customHeight="1">
      <c r="B19" s="112" t="s">
        <v>351</v>
      </c>
      <c r="C19" s="112" t="s">
        <v>1662</v>
      </c>
      <c r="D19" s="193" t="s">
        <v>349</v>
      </c>
      <c r="E19" s="193">
        <f t="shared" si="3"/>
        <v>125</v>
      </c>
      <c r="F19" s="392">
        <f t="shared" si="2"/>
        <v>25053</v>
      </c>
      <c r="G19" s="322">
        <f t="shared" si="1"/>
        <v>18745</v>
      </c>
      <c r="H19" s="43"/>
      <c r="I19" s="1359" t="s">
        <v>877</v>
      </c>
      <c r="J19" s="1360"/>
    </row>
    <row r="20" spans="2:10" ht="41.25" customHeight="1">
      <c r="B20" s="112" t="s">
        <v>681</v>
      </c>
      <c r="C20" s="112" t="s">
        <v>1663</v>
      </c>
      <c r="D20" s="193" t="s">
        <v>349</v>
      </c>
      <c r="E20" s="193">
        <f t="shared" si="3"/>
        <v>115</v>
      </c>
      <c r="F20" s="392">
        <f t="shared" si="2"/>
        <v>25854</v>
      </c>
      <c r="G20" s="476">
        <f t="shared" si="1"/>
        <v>19344</v>
      </c>
      <c r="H20" s="43"/>
      <c r="I20" s="1359"/>
      <c r="J20" s="1360"/>
    </row>
    <row r="21" spans="2:10" ht="41.25" customHeight="1">
      <c r="B21" s="112" t="s">
        <v>352</v>
      </c>
      <c r="C21" s="112" t="s">
        <v>1664</v>
      </c>
      <c r="D21" s="193" t="s">
        <v>349</v>
      </c>
      <c r="E21" s="193">
        <f t="shared" si="3"/>
        <v>125</v>
      </c>
      <c r="F21" s="392">
        <f t="shared" si="2"/>
        <v>26664</v>
      </c>
      <c r="G21" s="322">
        <f t="shared" si="1"/>
        <v>19951</v>
      </c>
      <c r="H21" s="43"/>
      <c r="I21" s="1359"/>
      <c r="J21" s="1360"/>
    </row>
    <row r="22" spans="2:10" ht="41.25" customHeight="1">
      <c r="B22" s="112" t="s">
        <v>353</v>
      </c>
      <c r="C22" s="112" t="s">
        <v>1665</v>
      </c>
      <c r="D22" s="193" t="s">
        <v>349</v>
      </c>
      <c r="E22" s="193">
        <f t="shared" si="3"/>
        <v>150</v>
      </c>
      <c r="F22" s="392">
        <f t="shared" si="2"/>
        <v>29233</v>
      </c>
      <c r="G22" s="326">
        <f t="shared" si="1"/>
        <v>21873</v>
      </c>
      <c r="H22" s="43"/>
      <c r="I22" s="408"/>
      <c r="J22" s="489"/>
    </row>
    <row r="23" spans="2:10" ht="41.25" customHeight="1">
      <c r="B23" s="112" t="s">
        <v>354</v>
      </c>
      <c r="C23" s="112" t="s">
        <v>1666</v>
      </c>
      <c r="D23" s="193" t="s">
        <v>355</v>
      </c>
      <c r="E23" s="193">
        <f t="shared" si="3"/>
        <v>140</v>
      </c>
      <c r="F23" s="392">
        <f t="shared" si="2"/>
        <v>25493</v>
      </c>
      <c r="G23" s="323">
        <f t="shared" si="1"/>
        <v>19074</v>
      </c>
      <c r="H23" s="43"/>
      <c r="I23" s="319"/>
      <c r="J23" s="320"/>
    </row>
    <row r="24" spans="2:10" ht="41.25" customHeight="1">
      <c r="B24" s="112" t="s">
        <v>356</v>
      </c>
      <c r="C24" s="112" t="s">
        <v>1667</v>
      </c>
      <c r="D24" s="193" t="s">
        <v>357</v>
      </c>
      <c r="E24" s="193">
        <f t="shared" si="3"/>
        <v>70</v>
      </c>
      <c r="F24" s="392">
        <f t="shared" si="2"/>
        <v>13792</v>
      </c>
      <c r="G24" s="326">
        <f t="shared" si="1"/>
        <v>10320</v>
      </c>
      <c r="H24" s="43"/>
      <c r="I24" s="319"/>
      <c r="J24" s="320"/>
    </row>
    <row r="25" spans="2:10" ht="41.25" customHeight="1">
      <c r="B25" s="112" t="s">
        <v>358</v>
      </c>
      <c r="C25" s="112" t="s">
        <v>1668</v>
      </c>
      <c r="D25" s="193" t="s">
        <v>357</v>
      </c>
      <c r="E25" s="193">
        <f t="shared" si="3"/>
        <v>80</v>
      </c>
      <c r="F25" s="392">
        <f t="shared" si="2"/>
        <v>15102</v>
      </c>
      <c r="G25" s="323">
        <f t="shared" si="1"/>
        <v>11300</v>
      </c>
      <c r="H25" s="43"/>
      <c r="I25" s="1453"/>
      <c r="J25" s="1454"/>
    </row>
    <row r="26" spans="2:10" ht="41.25" customHeight="1">
      <c r="B26" s="112" t="s">
        <v>740</v>
      </c>
      <c r="C26" s="112" t="s">
        <v>1669</v>
      </c>
      <c r="D26" s="193" t="s">
        <v>129</v>
      </c>
      <c r="E26" s="193">
        <f t="shared" si="3"/>
        <v>50</v>
      </c>
      <c r="F26" s="380">
        <f t="shared" si="2"/>
        <v>7734</v>
      </c>
      <c r="G26" s="326">
        <f t="shared" si="1"/>
        <v>5787</v>
      </c>
      <c r="H26" s="45"/>
      <c r="I26" s="174"/>
      <c r="J26" s="318"/>
    </row>
    <row r="27" spans="2:10" ht="41.25" customHeight="1">
      <c r="B27" s="112" t="s">
        <v>669</v>
      </c>
      <c r="C27" s="112" t="s">
        <v>1670</v>
      </c>
      <c r="D27" s="193" t="s">
        <v>347</v>
      </c>
      <c r="E27" s="193">
        <f t="shared" si="3"/>
        <v>165</v>
      </c>
      <c r="F27" s="372">
        <f t="shared" si="2"/>
        <v>35628</v>
      </c>
      <c r="G27" s="345">
        <f t="shared" si="1"/>
        <v>26657</v>
      </c>
      <c r="H27" s="45"/>
      <c r="I27" s="174"/>
      <c r="J27" s="349"/>
    </row>
    <row r="28" spans="2:10" ht="41.25" customHeight="1" thickBot="1">
      <c r="B28" s="169" t="s">
        <v>359</v>
      </c>
      <c r="C28" s="169" t="s">
        <v>1671</v>
      </c>
      <c r="D28" s="133" t="s">
        <v>360</v>
      </c>
      <c r="E28" s="133">
        <f t="shared" si="3"/>
        <v>70</v>
      </c>
      <c r="F28" s="379">
        <f t="shared" si="2"/>
        <v>15188</v>
      </c>
      <c r="G28" s="324">
        <f t="shared" si="1"/>
        <v>11364</v>
      </c>
      <c r="H28" s="45"/>
      <c r="I28" s="179"/>
      <c r="J28" s="318"/>
    </row>
    <row r="29" spans="2:10" ht="41.25" customHeight="1">
      <c r="B29" s="218" t="s">
        <v>680</v>
      </c>
      <c r="C29" s="218" t="s">
        <v>1585</v>
      </c>
      <c r="D29" s="220" t="s">
        <v>361</v>
      </c>
      <c r="E29" s="220">
        <f t="shared" si="3"/>
        <v>22</v>
      </c>
      <c r="F29" s="374">
        <f t="shared" si="2"/>
        <v>3214</v>
      </c>
      <c r="G29" s="325">
        <f t="shared" si="1"/>
        <v>2405</v>
      </c>
      <c r="H29" s="45"/>
      <c r="I29" s="26"/>
      <c r="J29" s="318"/>
    </row>
    <row r="30" spans="2:10" ht="41.25" customHeight="1" thickBot="1">
      <c r="B30" s="290" t="s">
        <v>362</v>
      </c>
      <c r="C30" s="290" t="s">
        <v>1587</v>
      </c>
      <c r="D30" s="292" t="s">
        <v>363</v>
      </c>
      <c r="E30" s="292">
        <f t="shared" si="3"/>
        <v>11</v>
      </c>
      <c r="F30" s="386">
        <f t="shared" si="2"/>
        <v>1739</v>
      </c>
      <c r="G30" s="134">
        <f t="shared" si="1"/>
        <v>1302</v>
      </c>
      <c r="H30" s="45"/>
      <c r="I30" s="180"/>
      <c r="J30" s="318"/>
    </row>
    <row r="31" spans="2:10" ht="41.25" customHeight="1">
      <c r="B31" s="168" t="s">
        <v>364</v>
      </c>
      <c r="C31" s="168" t="s">
        <v>1631</v>
      </c>
      <c r="D31" s="165" t="s">
        <v>365</v>
      </c>
      <c r="E31" s="165">
        <f t="shared" si="3"/>
        <v>65</v>
      </c>
      <c r="F31" s="378">
        <f t="shared" si="2"/>
        <v>14527</v>
      </c>
      <c r="G31" s="325">
        <f t="shared" si="1"/>
        <v>10870</v>
      </c>
      <c r="H31" s="45"/>
      <c r="I31" s="180"/>
      <c r="J31" s="318"/>
    </row>
    <row r="32" spans="2:10" ht="41.25" customHeight="1">
      <c r="B32" s="112" t="s">
        <v>366</v>
      </c>
      <c r="C32" s="112" t="s">
        <v>1632</v>
      </c>
      <c r="D32" s="193" t="s">
        <v>367</v>
      </c>
      <c r="E32" s="193">
        <f t="shared" si="3"/>
        <v>80</v>
      </c>
      <c r="F32" s="392">
        <f t="shared" si="2"/>
        <v>18773</v>
      </c>
      <c r="G32" s="326">
        <f t="shared" si="1"/>
        <v>14046</v>
      </c>
      <c r="H32" s="43"/>
      <c r="I32" s="180"/>
      <c r="J32" s="318"/>
    </row>
    <row r="33" spans="2:10" ht="41.25" customHeight="1">
      <c r="B33" s="112" t="s">
        <v>368</v>
      </c>
      <c r="C33" s="112" t="s">
        <v>1633</v>
      </c>
      <c r="D33" s="193" t="s">
        <v>369</v>
      </c>
      <c r="E33" s="193">
        <f t="shared" si="3"/>
        <v>105</v>
      </c>
      <c r="F33" s="392">
        <f t="shared" si="2"/>
        <v>23679</v>
      </c>
      <c r="G33" s="326">
        <f t="shared" si="1"/>
        <v>17717</v>
      </c>
      <c r="H33" s="43"/>
      <c r="I33" s="1365"/>
      <c r="J33" s="1364"/>
    </row>
    <row r="34" spans="2:10" ht="41.25" customHeight="1">
      <c r="B34" s="112" t="s">
        <v>370</v>
      </c>
      <c r="C34" s="112" t="s">
        <v>1634</v>
      </c>
      <c r="D34" s="193" t="s">
        <v>371</v>
      </c>
      <c r="E34" s="193">
        <f t="shared" si="3"/>
        <v>65</v>
      </c>
      <c r="F34" s="392">
        <f t="shared" si="2"/>
        <v>15468</v>
      </c>
      <c r="G34" s="326">
        <f t="shared" si="1"/>
        <v>11574</v>
      </c>
      <c r="H34" s="43"/>
      <c r="I34" s="1365"/>
      <c r="J34" s="1364"/>
    </row>
    <row r="35" spans="2:10" ht="41.25" customHeight="1">
      <c r="B35" s="112" t="s">
        <v>678</v>
      </c>
      <c r="C35" s="112" t="s">
        <v>1635</v>
      </c>
      <c r="D35" s="193" t="s">
        <v>679</v>
      </c>
      <c r="E35" s="193">
        <f t="shared" si="3"/>
        <v>70</v>
      </c>
      <c r="F35" s="392">
        <f t="shared" si="2"/>
        <v>17180</v>
      </c>
      <c r="G35" s="345">
        <f>ROUNDUP(CEILING(F35*(1-скидка),1)*(1+наценка),1)</f>
        <v>12855</v>
      </c>
      <c r="H35" s="43"/>
      <c r="I35" s="472"/>
      <c r="J35" s="473"/>
    </row>
    <row r="36" spans="2:10" ht="41.25" customHeight="1">
      <c r="B36" s="112" t="s">
        <v>372</v>
      </c>
      <c r="C36" s="112" t="s">
        <v>1657</v>
      </c>
      <c r="D36" s="193" t="s">
        <v>373</v>
      </c>
      <c r="E36" s="193">
        <f t="shared" si="3"/>
        <v>25</v>
      </c>
      <c r="F36" s="392">
        <f t="shared" si="2"/>
        <v>6081</v>
      </c>
      <c r="G36" s="326">
        <f t="shared" si="1"/>
        <v>4550</v>
      </c>
      <c r="H36" s="43"/>
      <c r="I36" s="1365"/>
      <c r="J36" s="1364"/>
    </row>
    <row r="37" spans="2:10" ht="41.25" customHeight="1">
      <c r="B37" s="112" t="s">
        <v>374</v>
      </c>
      <c r="C37" s="112" t="s">
        <v>1658</v>
      </c>
      <c r="D37" s="193" t="s">
        <v>504</v>
      </c>
      <c r="E37" s="193">
        <f t="shared" si="3"/>
        <v>30</v>
      </c>
      <c r="F37" s="392">
        <f t="shared" si="2"/>
        <v>6782</v>
      </c>
      <c r="G37" s="326">
        <f t="shared" si="1"/>
        <v>5075</v>
      </c>
      <c r="H37" s="43"/>
      <c r="I37" s="1504"/>
      <c r="J37" s="1505"/>
    </row>
    <row r="38" spans="2:10" ht="41.25" customHeight="1">
      <c r="B38" s="332" t="s">
        <v>375</v>
      </c>
      <c r="C38" s="332" t="s">
        <v>1629</v>
      </c>
      <c r="D38" s="299" t="s">
        <v>153</v>
      </c>
      <c r="E38" s="299">
        <f t="shared" si="3"/>
        <v>11</v>
      </c>
      <c r="F38" s="393">
        <f t="shared" si="2"/>
        <v>5332</v>
      </c>
      <c r="G38" s="134">
        <f t="shared" si="1"/>
        <v>3990</v>
      </c>
      <c r="H38" s="43"/>
      <c r="I38" s="1504"/>
      <c r="J38" s="1505"/>
    </row>
    <row r="39" spans="2:10" ht="41.25" customHeight="1">
      <c r="B39" s="332" t="s">
        <v>376</v>
      </c>
      <c r="C39" s="332" t="s">
        <v>1630</v>
      </c>
      <c r="D39" s="299" t="s">
        <v>377</v>
      </c>
      <c r="E39" s="299">
        <f t="shared" si="3"/>
        <v>17</v>
      </c>
      <c r="F39" s="393">
        <f t="shared" si="2"/>
        <v>7718</v>
      </c>
      <c r="G39" s="134">
        <f t="shared" si="1"/>
        <v>5775</v>
      </c>
      <c r="H39" s="43"/>
      <c r="I39" s="1506"/>
      <c r="J39" s="1507"/>
    </row>
    <row r="40" spans="2:10" ht="41.25" customHeight="1" thickBot="1">
      <c r="B40" s="169" t="s">
        <v>378</v>
      </c>
      <c r="C40" s="169" t="s">
        <v>1372</v>
      </c>
      <c r="D40" s="133" t="s">
        <v>200</v>
      </c>
      <c r="E40" s="133">
        <f t="shared" si="3"/>
        <v>18</v>
      </c>
      <c r="F40" s="379">
        <f t="shared" si="2"/>
        <v>4074</v>
      </c>
      <c r="G40" s="327">
        <f t="shared" si="1"/>
        <v>3049</v>
      </c>
      <c r="H40" s="43"/>
      <c r="I40" s="1508"/>
      <c r="J40" s="1509"/>
    </row>
    <row r="41" spans="2:10" ht="41.25" customHeight="1">
      <c r="B41" s="50"/>
      <c r="C41" s="687"/>
      <c r="D41" s="51"/>
      <c r="E41" s="51"/>
      <c r="F41" s="52"/>
      <c r="G41" s="52"/>
      <c r="H41" s="43"/>
      <c r="I41" s="43"/>
      <c r="J41" s="44"/>
    </row>
    <row r="42" spans="2:10" ht="41.25" customHeight="1">
      <c r="B42" s="50"/>
      <c r="C42" s="687"/>
      <c r="D42" s="51"/>
      <c r="E42" s="51"/>
      <c r="F42" s="52"/>
      <c r="G42" s="52"/>
      <c r="H42" s="43"/>
      <c r="I42" s="43"/>
      <c r="J42" s="44"/>
    </row>
    <row r="43" spans="2:10" ht="41.25" customHeight="1">
      <c r="B43" s="50"/>
      <c r="C43" s="687"/>
      <c r="D43" s="51"/>
      <c r="E43" s="51"/>
      <c r="F43" s="52"/>
      <c r="G43" s="52"/>
      <c r="H43" s="43"/>
      <c r="I43" s="43"/>
      <c r="J43" s="44"/>
    </row>
    <row r="44" spans="2:10" ht="41.25" customHeight="1">
      <c r="B44" s="50"/>
      <c r="C44" s="687"/>
      <c r="D44" s="51"/>
      <c r="E44" s="51"/>
      <c r="F44" s="52"/>
      <c r="G44" s="52"/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 thickBot="1">
      <c r="B70" s="53"/>
      <c r="C70" s="688"/>
      <c r="D70" s="54"/>
      <c r="E70" s="54"/>
      <c r="F70" s="55"/>
      <c r="G70" s="55"/>
      <c r="H70" s="49"/>
      <c r="I70" s="49"/>
      <c r="J70" s="56"/>
    </row>
  </sheetData>
  <mergeCells count="31">
    <mergeCell ref="I38:J38"/>
    <mergeCell ref="I39:J39"/>
    <mergeCell ref="I40:J40"/>
    <mergeCell ref="F9:F11"/>
    <mergeCell ref="F13:F15"/>
    <mergeCell ref="G9:G11"/>
    <mergeCell ref="I33:J33"/>
    <mergeCell ref="I34:J34"/>
    <mergeCell ref="I36:J36"/>
    <mergeCell ref="I37:J37"/>
    <mergeCell ref="I11:J11"/>
    <mergeCell ref="I12:J12"/>
    <mergeCell ref="G13:G15"/>
    <mergeCell ref="I9:J9"/>
    <mergeCell ref="I7:J7"/>
    <mergeCell ref="I25:J25"/>
    <mergeCell ref="I8:J8"/>
    <mergeCell ref="I10:J10"/>
    <mergeCell ref="I16:J17"/>
    <mergeCell ref="I18:J18"/>
    <mergeCell ref="I19:J21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D2:I2"/>
  </mergeCells>
  <hyperlinks>
    <hyperlink ref="B1" location="main!A1" display="НАЗАД" xr:uid="{00000000-0004-0000-1000-000000000000}"/>
  </hyperlinks>
  <printOptions horizontalCentered="1"/>
  <pageMargins left="0" right="0" top="0.39370078740157483" bottom="0.39370078740157483" header="0" footer="0"/>
  <pageSetup paperSize="9" scale="20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464900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464900" r:id="rId4" name="Label2"/>
      </mc:Fallback>
    </mc:AlternateContent>
    <mc:AlternateContent xmlns:mc="http://schemas.openxmlformats.org/markup-compatibility/2006">
      <mc:Choice Requires="x14">
        <control shapeId="464899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464899" r:id="rId6" name="Label1"/>
      </mc:Fallback>
    </mc:AlternateContent>
    <mc:AlternateContent xmlns:mc="http://schemas.openxmlformats.org/markup-compatibility/2006">
      <mc:Choice Requires="x14">
        <control shapeId="464898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464898" r:id="rId8" name="TextBox2"/>
      </mc:Fallback>
    </mc:AlternateContent>
    <mc:AlternateContent xmlns:mc="http://schemas.openxmlformats.org/markup-compatibility/2006">
      <mc:Choice Requires="x14">
        <control shapeId="464897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464897" r:id="rId10" name="TextBox1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3">
    <pageSetUpPr fitToPage="1"/>
  </sheetPr>
  <dimension ref="A1:J101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94.10937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200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спальня Юми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758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512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513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514"/>
      <c r="D6" s="1450"/>
      <c r="E6" s="1434"/>
      <c r="F6" s="1401"/>
      <c r="G6" s="1402"/>
      <c r="H6" s="1405"/>
      <c r="I6" s="1383"/>
      <c r="J6" s="1384"/>
    </row>
    <row r="7" spans="1:10" ht="41.25" customHeight="1">
      <c r="B7" s="216" t="s">
        <v>759</v>
      </c>
      <c r="C7" s="181" t="s">
        <v>1898</v>
      </c>
      <c r="D7" s="165" t="s">
        <v>787</v>
      </c>
      <c r="E7" s="165">
        <f t="shared" ref="E7:E38" si="0">VLOOKUP(C7,Артикул,2,FALSE)</f>
        <v>80</v>
      </c>
      <c r="F7" s="371">
        <f>VLOOKUP(C7,Артикул,3,FALSE)</f>
        <v>29092</v>
      </c>
      <c r="G7" s="500">
        <f t="shared" ref="G7:G55" si="1">ROUNDUP(CEILING(F7*(1-скидка),1)*(1+наценка),1)</f>
        <v>21767</v>
      </c>
      <c r="H7" s="43"/>
      <c r="I7" s="1408" t="s">
        <v>667</v>
      </c>
      <c r="J7" s="1409"/>
    </row>
    <row r="8" spans="1:10" ht="41.25" customHeight="1">
      <c r="B8" s="188" t="s">
        <v>760</v>
      </c>
      <c r="C8" s="188" t="s">
        <v>1899</v>
      </c>
      <c r="D8" s="193" t="s">
        <v>788</v>
      </c>
      <c r="E8" s="193">
        <f t="shared" si="0"/>
        <v>90</v>
      </c>
      <c r="F8" s="1441">
        <f>VLOOKUP(C8,Артикул,3,FALSE)</f>
        <v>32553</v>
      </c>
      <c r="G8" s="1445">
        <f t="shared" si="1"/>
        <v>24357</v>
      </c>
      <c r="H8" s="45"/>
      <c r="I8" s="1408" t="s">
        <v>2054</v>
      </c>
      <c r="J8" s="1409"/>
    </row>
    <row r="9" spans="1:10" ht="41.25" customHeight="1">
      <c r="B9" s="331" t="s">
        <v>761</v>
      </c>
      <c r="C9" s="331" t="s">
        <v>1900</v>
      </c>
      <c r="D9" s="299" t="s">
        <v>789</v>
      </c>
      <c r="E9" s="299">
        <f t="shared" si="0"/>
        <v>95</v>
      </c>
      <c r="F9" s="1511"/>
      <c r="G9" s="1469"/>
      <c r="H9" s="45"/>
      <c r="I9" s="1408" t="s">
        <v>797</v>
      </c>
      <c r="J9" s="1409"/>
    </row>
    <row r="10" spans="1:10" ht="41.25" customHeight="1">
      <c r="B10" s="501" t="s">
        <v>762</v>
      </c>
      <c r="C10" s="501" t="s">
        <v>1901</v>
      </c>
      <c r="D10" s="503" t="s">
        <v>787</v>
      </c>
      <c r="E10" s="503">
        <f t="shared" si="0"/>
        <v>105</v>
      </c>
      <c r="F10" s="401">
        <f>VLOOKUP(C10,Артикул,3,FALSE)</f>
        <v>34716</v>
      </c>
      <c r="G10" s="500">
        <f t="shared" si="1"/>
        <v>25975</v>
      </c>
      <c r="H10" s="45"/>
      <c r="I10" s="599"/>
      <c r="J10" s="600"/>
    </row>
    <row r="11" spans="1:10" ht="41.25" customHeight="1">
      <c r="B11" s="188" t="s">
        <v>763</v>
      </c>
      <c r="C11" s="188" t="s">
        <v>1902</v>
      </c>
      <c r="D11" s="193" t="s">
        <v>788</v>
      </c>
      <c r="E11" s="193">
        <f t="shared" si="0"/>
        <v>115</v>
      </c>
      <c r="F11" s="1441">
        <f>VLOOKUP(C11,Артикул,3,FALSE)</f>
        <v>39150</v>
      </c>
      <c r="G11" s="1445">
        <f t="shared" si="1"/>
        <v>29293</v>
      </c>
      <c r="H11" s="45"/>
      <c r="I11" s="1408" t="s">
        <v>668</v>
      </c>
      <c r="J11" s="1409"/>
    </row>
    <row r="12" spans="1:10" ht="41.25" customHeight="1" thickBot="1">
      <c r="B12" s="217" t="s">
        <v>764</v>
      </c>
      <c r="C12" s="217" t="s">
        <v>1903</v>
      </c>
      <c r="D12" s="133" t="s">
        <v>789</v>
      </c>
      <c r="E12" s="133">
        <f t="shared" si="0"/>
        <v>125</v>
      </c>
      <c r="F12" s="1444"/>
      <c r="G12" s="1446"/>
      <c r="H12" s="45"/>
      <c r="I12" s="1408" t="s">
        <v>442</v>
      </c>
      <c r="J12" s="1409"/>
    </row>
    <row r="13" spans="1:10" ht="41.25" customHeight="1" thickBot="1">
      <c r="B13" s="529" t="s">
        <v>984</v>
      </c>
      <c r="C13" s="529" t="s">
        <v>1904</v>
      </c>
      <c r="D13" s="530" t="s">
        <v>523</v>
      </c>
      <c r="E13" s="530">
        <f t="shared" si="0"/>
        <v>80</v>
      </c>
      <c r="F13" s="531">
        <f>VLOOKUP(C13,Артикул,3,FALSE)</f>
        <v>18450</v>
      </c>
      <c r="G13" s="115">
        <f t="shared" si="1"/>
        <v>13805</v>
      </c>
      <c r="H13" s="45"/>
      <c r="I13" s="1408" t="s">
        <v>798</v>
      </c>
      <c r="J13" s="1409"/>
    </row>
    <row r="14" spans="1:10" ht="41.25" customHeight="1">
      <c r="B14" s="532" t="s">
        <v>985</v>
      </c>
      <c r="C14" s="532" t="s">
        <v>1905</v>
      </c>
      <c r="D14" s="533" t="s">
        <v>526</v>
      </c>
      <c r="E14" s="534">
        <f t="shared" si="0"/>
        <v>80</v>
      </c>
      <c r="F14" s="415">
        <f>VLOOKUP(C14,Артикул,3,FALSE)</f>
        <v>24952</v>
      </c>
      <c r="G14" s="344">
        <f t="shared" si="1"/>
        <v>18670</v>
      </c>
      <c r="H14" s="45"/>
      <c r="I14" s="1408"/>
      <c r="J14" s="1409"/>
    </row>
    <row r="15" spans="1:10" ht="41.25" customHeight="1">
      <c r="B15" s="535" t="s">
        <v>986</v>
      </c>
      <c r="C15" s="535" t="s">
        <v>1906</v>
      </c>
      <c r="D15" s="536" t="s">
        <v>528</v>
      </c>
      <c r="E15" s="537">
        <f t="shared" si="0"/>
        <v>90</v>
      </c>
      <c r="F15" s="1441">
        <f>VLOOKUP(C15,Артикул,3,FALSE)</f>
        <v>28194</v>
      </c>
      <c r="G15" s="1445">
        <f t="shared" si="1"/>
        <v>21095</v>
      </c>
      <c r="H15" s="45"/>
      <c r="I15" s="1408" t="s">
        <v>882</v>
      </c>
      <c r="J15" s="1409"/>
    </row>
    <row r="16" spans="1:10" ht="41.25" customHeight="1">
      <c r="B16" s="535" t="s">
        <v>987</v>
      </c>
      <c r="C16" s="535" t="s">
        <v>1907</v>
      </c>
      <c r="D16" s="536" t="s">
        <v>523</v>
      </c>
      <c r="E16" s="537">
        <f t="shared" si="0"/>
        <v>100</v>
      </c>
      <c r="F16" s="1442"/>
      <c r="G16" s="1446"/>
      <c r="H16" s="45"/>
      <c r="I16" s="1408" t="s">
        <v>883</v>
      </c>
      <c r="J16" s="1409"/>
    </row>
    <row r="17" spans="2:10" ht="41.25" customHeight="1">
      <c r="B17" s="544" t="s">
        <v>988</v>
      </c>
      <c r="C17" s="544" t="s">
        <v>1908</v>
      </c>
      <c r="D17" s="536" t="s">
        <v>531</v>
      </c>
      <c r="E17" s="536">
        <f t="shared" si="0"/>
        <v>110</v>
      </c>
      <c r="F17" s="1443"/>
      <c r="G17" s="1447"/>
      <c r="H17" s="45"/>
      <c r="I17" s="1408" t="s">
        <v>884</v>
      </c>
      <c r="J17" s="1409"/>
    </row>
    <row r="18" spans="2:10" ht="41.25" customHeight="1">
      <c r="B18" s="535" t="s">
        <v>989</v>
      </c>
      <c r="C18" s="538" t="s">
        <v>1909</v>
      </c>
      <c r="D18" s="539" t="s">
        <v>526</v>
      </c>
      <c r="E18" s="540">
        <f t="shared" si="0"/>
        <v>105</v>
      </c>
      <c r="F18" s="341">
        <f>VLOOKUP(C18,Артикул,3,FALSE)</f>
        <v>33551</v>
      </c>
      <c r="G18" s="528">
        <f t="shared" si="1"/>
        <v>25103</v>
      </c>
      <c r="H18" s="45"/>
      <c r="I18" s="743"/>
      <c r="J18" s="744"/>
    </row>
    <row r="19" spans="2:10" ht="41.25" customHeight="1">
      <c r="B19" s="538" t="s">
        <v>990</v>
      </c>
      <c r="C19" s="538" t="s">
        <v>1910</v>
      </c>
      <c r="D19" s="539" t="s">
        <v>528</v>
      </c>
      <c r="E19" s="540">
        <f t="shared" si="0"/>
        <v>115</v>
      </c>
      <c r="F19" s="1441">
        <f>VLOOKUP(C19,Артикул,3,FALSE)</f>
        <v>36775</v>
      </c>
      <c r="G19" s="1445">
        <f t="shared" si="1"/>
        <v>27516</v>
      </c>
      <c r="H19" s="45"/>
      <c r="I19" s="1408" t="s">
        <v>1215</v>
      </c>
      <c r="J19" s="1409"/>
    </row>
    <row r="20" spans="2:10" ht="41.25" customHeight="1">
      <c r="B20" s="535" t="s">
        <v>991</v>
      </c>
      <c r="C20" s="535" t="s">
        <v>1911</v>
      </c>
      <c r="D20" s="536" t="s">
        <v>523</v>
      </c>
      <c r="E20" s="537">
        <f t="shared" si="0"/>
        <v>125</v>
      </c>
      <c r="F20" s="1442"/>
      <c r="G20" s="1446"/>
      <c r="H20" s="45"/>
      <c r="I20" s="1408" t="s">
        <v>1216</v>
      </c>
      <c r="J20" s="1409"/>
    </row>
    <row r="21" spans="2:10" ht="41.25" customHeight="1" thickBot="1">
      <c r="B21" s="541" t="s">
        <v>992</v>
      </c>
      <c r="C21" s="541" t="s">
        <v>1912</v>
      </c>
      <c r="D21" s="542" t="s">
        <v>531</v>
      </c>
      <c r="E21" s="543">
        <f t="shared" si="0"/>
        <v>135</v>
      </c>
      <c r="F21" s="1444"/>
      <c r="G21" s="1448"/>
      <c r="H21" s="45"/>
      <c r="I21" s="1408" t="s">
        <v>2061</v>
      </c>
      <c r="J21" s="1409"/>
    </row>
    <row r="22" spans="2:10" ht="41.25" customHeight="1">
      <c r="B22" s="172" t="s">
        <v>1221</v>
      </c>
      <c r="C22" s="168" t="s">
        <v>1843</v>
      </c>
      <c r="D22" s="286" t="s">
        <v>545</v>
      </c>
      <c r="E22" s="342">
        <f t="shared" si="0"/>
        <v>185</v>
      </c>
      <c r="F22" s="184">
        <f t="shared" ref="F22:F55" si="2">VLOOKUP(C22,Артикул,3,FALSE)</f>
        <v>38549</v>
      </c>
      <c r="G22" s="628">
        <f>ROUNDUP(CEILING(F22*(1-скидка),1)*(1+наценка),1)</f>
        <v>28843</v>
      </c>
      <c r="H22" s="45"/>
      <c r="I22" s="749"/>
      <c r="J22" s="750"/>
    </row>
    <row r="23" spans="2:10" ht="41.25" customHeight="1">
      <c r="B23" s="172" t="s">
        <v>765</v>
      </c>
      <c r="C23" s="172" t="s">
        <v>1913</v>
      </c>
      <c r="D23" s="286" t="s">
        <v>545</v>
      </c>
      <c r="E23" s="342">
        <f t="shared" si="0"/>
        <v>190</v>
      </c>
      <c r="F23" s="184">
        <f t="shared" si="2"/>
        <v>38732</v>
      </c>
      <c r="G23" s="500">
        <f t="shared" si="1"/>
        <v>28980</v>
      </c>
      <c r="H23" s="43"/>
      <c r="I23" s="743" t="s">
        <v>881</v>
      </c>
      <c r="J23" s="744"/>
    </row>
    <row r="24" spans="2:10" ht="41.25" customHeight="1">
      <c r="B24" s="172" t="s">
        <v>1226</v>
      </c>
      <c r="C24" s="172" t="s">
        <v>1844</v>
      </c>
      <c r="D24" s="285" t="s">
        <v>548</v>
      </c>
      <c r="E24" s="342">
        <f t="shared" si="0"/>
        <v>250</v>
      </c>
      <c r="F24" s="184">
        <f t="shared" si="2"/>
        <v>51850</v>
      </c>
      <c r="G24" s="628">
        <f t="shared" si="1"/>
        <v>38795</v>
      </c>
      <c r="H24" s="43"/>
      <c r="I24" s="743"/>
      <c r="J24" s="744"/>
    </row>
    <row r="25" spans="2:10" ht="41.25" customHeight="1">
      <c r="B25" s="112" t="s">
        <v>766</v>
      </c>
      <c r="C25" s="112" t="s">
        <v>1914</v>
      </c>
      <c r="D25" s="285" t="s">
        <v>548</v>
      </c>
      <c r="E25" s="193">
        <f t="shared" si="0"/>
        <v>265</v>
      </c>
      <c r="F25" s="303">
        <f t="shared" si="2"/>
        <v>51943</v>
      </c>
      <c r="G25" s="628">
        <f t="shared" si="1"/>
        <v>38864</v>
      </c>
      <c r="H25" s="43"/>
      <c r="I25" s="743" t="s">
        <v>125</v>
      </c>
      <c r="J25" s="744"/>
    </row>
    <row r="26" spans="2:10" ht="41.25" customHeight="1">
      <c r="B26" s="112" t="s">
        <v>1222</v>
      </c>
      <c r="C26" s="112" t="s">
        <v>1845</v>
      </c>
      <c r="D26" s="285" t="s">
        <v>548</v>
      </c>
      <c r="E26" s="193">
        <f t="shared" si="0"/>
        <v>275</v>
      </c>
      <c r="F26" s="303">
        <f t="shared" si="2"/>
        <v>57986</v>
      </c>
      <c r="G26" s="628">
        <f t="shared" si="1"/>
        <v>43386</v>
      </c>
      <c r="H26" s="43"/>
      <c r="I26" s="743"/>
      <c r="J26" s="744"/>
    </row>
    <row r="27" spans="2:10" ht="41.25" customHeight="1">
      <c r="B27" s="112" t="s">
        <v>1223</v>
      </c>
      <c r="C27" s="112" t="s">
        <v>1846</v>
      </c>
      <c r="D27" s="285" t="s">
        <v>548</v>
      </c>
      <c r="E27" s="193">
        <f t="shared" si="0"/>
        <v>290</v>
      </c>
      <c r="F27" s="303">
        <f t="shared" si="2"/>
        <v>59263</v>
      </c>
      <c r="G27" s="628">
        <f t="shared" si="1"/>
        <v>44341</v>
      </c>
      <c r="H27" s="43"/>
      <c r="I27" s="743" t="s">
        <v>7</v>
      </c>
      <c r="J27" s="744"/>
    </row>
    <row r="28" spans="2:10" ht="41.25" customHeight="1">
      <c r="B28" s="112" t="s">
        <v>1224</v>
      </c>
      <c r="C28" s="112" t="s">
        <v>1847</v>
      </c>
      <c r="D28" s="285" t="s">
        <v>551</v>
      </c>
      <c r="E28" s="193">
        <f t="shared" si="0"/>
        <v>145</v>
      </c>
      <c r="F28" s="303">
        <f t="shared" si="2"/>
        <v>31046</v>
      </c>
      <c r="G28" s="628">
        <f t="shared" si="1"/>
        <v>23229</v>
      </c>
      <c r="H28" s="43"/>
      <c r="I28" s="745" t="s">
        <v>799</v>
      </c>
      <c r="J28" s="746"/>
    </row>
    <row r="29" spans="2:10" ht="41.25" customHeight="1">
      <c r="B29" s="112" t="s">
        <v>1225</v>
      </c>
      <c r="C29" s="112" t="s">
        <v>1848</v>
      </c>
      <c r="D29" s="285" t="s">
        <v>551</v>
      </c>
      <c r="E29" s="193">
        <f t="shared" si="0"/>
        <v>160</v>
      </c>
      <c r="F29" s="303">
        <f t="shared" si="2"/>
        <v>31171</v>
      </c>
      <c r="G29" s="628">
        <f t="shared" si="1"/>
        <v>23323</v>
      </c>
      <c r="H29" s="43"/>
      <c r="I29" s="745"/>
      <c r="J29" s="746"/>
    </row>
    <row r="30" spans="2:10" ht="41.25" customHeight="1">
      <c r="B30" s="112" t="s">
        <v>767</v>
      </c>
      <c r="C30" s="112" t="s">
        <v>1915</v>
      </c>
      <c r="D30" s="285" t="s">
        <v>551</v>
      </c>
      <c r="E30" s="193">
        <f t="shared" si="0"/>
        <v>115</v>
      </c>
      <c r="F30" s="111">
        <f t="shared" si="2"/>
        <v>25284</v>
      </c>
      <c r="G30" s="345">
        <f t="shared" si="1"/>
        <v>18918</v>
      </c>
      <c r="H30" s="43"/>
      <c r="I30" s="1435" t="s">
        <v>383</v>
      </c>
      <c r="J30" s="1436"/>
    </row>
    <row r="31" spans="2:10" ht="41.25" customHeight="1">
      <c r="B31" s="112" t="s">
        <v>768</v>
      </c>
      <c r="C31" s="112" t="s">
        <v>1916</v>
      </c>
      <c r="D31" s="285" t="s">
        <v>551</v>
      </c>
      <c r="E31" s="193">
        <f t="shared" si="0"/>
        <v>140</v>
      </c>
      <c r="F31" s="303">
        <f t="shared" si="2"/>
        <v>25292</v>
      </c>
      <c r="G31" s="345">
        <f t="shared" si="1"/>
        <v>18924</v>
      </c>
      <c r="H31" s="43"/>
      <c r="I31" s="743"/>
      <c r="J31" s="744"/>
    </row>
    <row r="32" spans="2:10" ht="41.25" customHeight="1">
      <c r="B32" s="112" t="s">
        <v>769</v>
      </c>
      <c r="C32" s="112" t="s">
        <v>1917</v>
      </c>
      <c r="D32" s="285" t="s">
        <v>173</v>
      </c>
      <c r="E32" s="193">
        <f t="shared" si="0"/>
        <v>160</v>
      </c>
      <c r="F32" s="303">
        <f t="shared" si="2"/>
        <v>27826</v>
      </c>
      <c r="G32" s="345">
        <f t="shared" si="1"/>
        <v>20820</v>
      </c>
      <c r="H32" s="43"/>
      <c r="I32" s="1520" t="s">
        <v>877</v>
      </c>
      <c r="J32" s="1521"/>
    </row>
    <row r="33" spans="2:10" ht="41.25" customHeight="1">
      <c r="B33" s="112" t="s">
        <v>770</v>
      </c>
      <c r="C33" s="112" t="s">
        <v>1918</v>
      </c>
      <c r="D33" s="285" t="s">
        <v>554</v>
      </c>
      <c r="E33" s="193">
        <f t="shared" si="0"/>
        <v>70</v>
      </c>
      <c r="F33" s="303">
        <f t="shared" si="2"/>
        <v>16008</v>
      </c>
      <c r="G33" s="345">
        <f t="shared" si="1"/>
        <v>11978</v>
      </c>
      <c r="H33" s="43"/>
      <c r="I33" s="1520"/>
      <c r="J33" s="1521"/>
    </row>
    <row r="34" spans="2:10" ht="41.25" customHeight="1">
      <c r="B34" s="112" t="s">
        <v>771</v>
      </c>
      <c r="C34" s="112" t="s">
        <v>1919</v>
      </c>
      <c r="D34" s="285" t="s">
        <v>556</v>
      </c>
      <c r="E34" s="193">
        <f t="shared" si="0"/>
        <v>95</v>
      </c>
      <c r="F34" s="303">
        <f t="shared" si="2"/>
        <v>16748</v>
      </c>
      <c r="G34" s="345">
        <f t="shared" si="1"/>
        <v>12531</v>
      </c>
      <c r="H34" s="43"/>
      <c r="I34" s="625"/>
      <c r="J34" s="626"/>
    </row>
    <row r="35" spans="2:10" ht="41.25" customHeight="1">
      <c r="B35" s="112" t="s">
        <v>772</v>
      </c>
      <c r="C35" s="112" t="s">
        <v>1920</v>
      </c>
      <c r="D35" s="285" t="s">
        <v>556</v>
      </c>
      <c r="E35" s="193">
        <f t="shared" si="0"/>
        <v>85</v>
      </c>
      <c r="F35" s="303">
        <f t="shared" si="2"/>
        <v>16559</v>
      </c>
      <c r="G35" s="345">
        <f t="shared" si="1"/>
        <v>12390</v>
      </c>
      <c r="H35" s="43"/>
      <c r="I35" s="1502"/>
      <c r="J35" s="1503"/>
    </row>
    <row r="36" spans="2:10" ht="41.25" customHeight="1">
      <c r="B36" s="112" t="s">
        <v>1227</v>
      </c>
      <c r="C36" s="112" t="s">
        <v>1849</v>
      </c>
      <c r="D36" s="285" t="s">
        <v>551</v>
      </c>
      <c r="E36" s="342">
        <f t="shared" si="0"/>
        <v>140</v>
      </c>
      <c r="F36" s="483">
        <f t="shared" si="2"/>
        <v>31441</v>
      </c>
      <c r="G36" s="345">
        <f t="shared" si="1"/>
        <v>23525</v>
      </c>
      <c r="H36" s="43"/>
      <c r="I36" s="629"/>
      <c r="J36" s="630"/>
    </row>
    <row r="37" spans="2:10" ht="41.25" customHeight="1">
      <c r="B37" s="112" t="s">
        <v>1228</v>
      </c>
      <c r="C37" s="172" t="s">
        <v>1850</v>
      </c>
      <c r="D37" s="240" t="s">
        <v>1086</v>
      </c>
      <c r="E37" s="342">
        <f t="shared" si="0"/>
        <v>185</v>
      </c>
      <c r="F37" s="483">
        <f t="shared" si="2"/>
        <v>39447</v>
      </c>
      <c r="G37" s="345">
        <f t="shared" si="1"/>
        <v>29515</v>
      </c>
      <c r="H37" s="43"/>
      <c r="I37" s="629"/>
      <c r="J37" s="630"/>
    </row>
    <row r="38" spans="2:10" ht="41.25" customHeight="1" thickBot="1">
      <c r="B38" s="112" t="s">
        <v>1229</v>
      </c>
      <c r="C38" s="172" t="s">
        <v>1851</v>
      </c>
      <c r="D38" s="240" t="s">
        <v>1086</v>
      </c>
      <c r="E38" s="342">
        <f t="shared" si="0"/>
        <v>195</v>
      </c>
      <c r="F38" s="483">
        <f t="shared" si="2"/>
        <v>40083</v>
      </c>
      <c r="G38" s="345">
        <f t="shared" si="1"/>
        <v>29991</v>
      </c>
      <c r="H38" s="43"/>
      <c r="I38" s="629"/>
      <c r="J38" s="630"/>
    </row>
    <row r="39" spans="2:10" ht="41.25" customHeight="1">
      <c r="B39" s="218" t="s">
        <v>773</v>
      </c>
      <c r="C39" s="218" t="s">
        <v>1574</v>
      </c>
      <c r="D39" s="219" t="s">
        <v>10</v>
      </c>
      <c r="E39" s="220">
        <f t="shared" ref="E39:E55" si="3">VLOOKUP(C39,Артикул,2,FALSE)</f>
        <v>15</v>
      </c>
      <c r="F39" s="402">
        <f t="shared" si="2"/>
        <v>2333</v>
      </c>
      <c r="G39" s="344">
        <f t="shared" si="1"/>
        <v>1746</v>
      </c>
      <c r="H39" s="43"/>
      <c r="I39" s="629"/>
      <c r="J39" s="630"/>
    </row>
    <row r="40" spans="2:10" ht="41.25" customHeight="1">
      <c r="B40" s="403" t="s">
        <v>774</v>
      </c>
      <c r="C40" s="403" t="s">
        <v>1575</v>
      </c>
      <c r="D40" s="235" t="s">
        <v>11</v>
      </c>
      <c r="E40" s="232">
        <f t="shared" si="3"/>
        <v>31</v>
      </c>
      <c r="F40" s="404">
        <f t="shared" si="2"/>
        <v>4328</v>
      </c>
      <c r="G40" s="500">
        <f t="shared" si="1"/>
        <v>3239</v>
      </c>
      <c r="H40" s="43"/>
      <c r="I40" s="367"/>
      <c r="J40" s="46"/>
    </row>
    <row r="41" spans="2:10" ht="41.25" customHeight="1">
      <c r="B41" s="403" t="s">
        <v>775</v>
      </c>
      <c r="C41" s="403" t="s">
        <v>1579</v>
      </c>
      <c r="D41" s="235" t="s">
        <v>11</v>
      </c>
      <c r="E41" s="232">
        <f t="shared" si="3"/>
        <v>7</v>
      </c>
      <c r="F41" s="404">
        <f t="shared" si="2"/>
        <v>1103</v>
      </c>
      <c r="G41" s="498">
        <f t="shared" si="1"/>
        <v>826</v>
      </c>
      <c r="H41" s="43"/>
      <c r="I41" s="1518"/>
      <c r="J41" s="1519"/>
    </row>
    <row r="42" spans="2:10" ht="41.25" customHeight="1">
      <c r="B42" s="403" t="s">
        <v>776</v>
      </c>
      <c r="C42" s="403" t="s">
        <v>1580</v>
      </c>
      <c r="D42" s="235" t="s">
        <v>387</v>
      </c>
      <c r="E42" s="232">
        <f t="shared" si="3"/>
        <v>7</v>
      </c>
      <c r="F42" s="404">
        <f t="shared" si="2"/>
        <v>1103</v>
      </c>
      <c r="G42" s="345">
        <f t="shared" si="1"/>
        <v>826</v>
      </c>
      <c r="H42" s="43"/>
      <c r="I42" s="1518"/>
      <c r="J42" s="1519"/>
    </row>
    <row r="43" spans="2:10" ht="41.25" customHeight="1" thickBot="1">
      <c r="B43" s="405" t="s">
        <v>777</v>
      </c>
      <c r="C43" s="405" t="s">
        <v>1581</v>
      </c>
      <c r="D43" s="237" t="s">
        <v>388</v>
      </c>
      <c r="E43" s="238">
        <f t="shared" si="3"/>
        <v>7</v>
      </c>
      <c r="F43" s="406">
        <f t="shared" si="2"/>
        <v>1103</v>
      </c>
      <c r="G43" s="346">
        <f t="shared" si="1"/>
        <v>826</v>
      </c>
      <c r="H43" s="43"/>
      <c r="I43" s="1502"/>
      <c r="J43" s="1503"/>
    </row>
    <row r="44" spans="2:10" ht="41.25" customHeight="1">
      <c r="B44" s="168" t="s">
        <v>778</v>
      </c>
      <c r="C44" s="168" t="s">
        <v>1921</v>
      </c>
      <c r="D44" s="165" t="s">
        <v>790</v>
      </c>
      <c r="E44" s="165">
        <f t="shared" si="3"/>
        <v>55</v>
      </c>
      <c r="F44" s="182">
        <f t="shared" si="2"/>
        <v>13140</v>
      </c>
      <c r="G44" s="224">
        <f>ROUNDUP(CEILING(F44*(1-скидка),1)*(1+наценка),1)</f>
        <v>9832</v>
      </c>
      <c r="H44" s="43"/>
      <c r="I44" s="367"/>
      <c r="J44" s="46"/>
    </row>
    <row r="45" spans="2:10" ht="41.25" customHeight="1">
      <c r="B45" s="112" t="s">
        <v>779</v>
      </c>
      <c r="C45" s="112" t="s">
        <v>1922</v>
      </c>
      <c r="D45" s="193" t="s">
        <v>791</v>
      </c>
      <c r="E45" s="193">
        <f t="shared" si="3"/>
        <v>65</v>
      </c>
      <c r="F45" s="303">
        <f t="shared" si="2"/>
        <v>16327</v>
      </c>
      <c r="G45" s="345">
        <f t="shared" si="1"/>
        <v>12216</v>
      </c>
      <c r="H45" s="43"/>
      <c r="I45" s="1425"/>
      <c r="J45" s="1426"/>
    </row>
    <row r="46" spans="2:10" ht="41.25" customHeight="1">
      <c r="B46" s="112" t="s">
        <v>780</v>
      </c>
      <c r="C46" s="112" t="s">
        <v>1923</v>
      </c>
      <c r="D46" s="193" t="s">
        <v>792</v>
      </c>
      <c r="E46" s="193">
        <f t="shared" si="3"/>
        <v>75</v>
      </c>
      <c r="F46" s="303">
        <f t="shared" si="2"/>
        <v>19305</v>
      </c>
      <c r="G46" s="345">
        <f t="shared" si="1"/>
        <v>14445</v>
      </c>
      <c r="H46" s="43"/>
      <c r="I46" s="1425"/>
      <c r="J46" s="1426"/>
    </row>
    <row r="47" spans="2:10" ht="41.25" customHeight="1">
      <c r="B47" s="112" t="s">
        <v>781</v>
      </c>
      <c r="C47" s="112" t="s">
        <v>1924</v>
      </c>
      <c r="D47" s="193" t="s">
        <v>793</v>
      </c>
      <c r="E47" s="193">
        <f t="shared" si="3"/>
        <v>95</v>
      </c>
      <c r="F47" s="303">
        <f t="shared" si="2"/>
        <v>24116</v>
      </c>
      <c r="G47" s="345">
        <f t="shared" si="1"/>
        <v>18044</v>
      </c>
      <c r="H47" s="43"/>
      <c r="I47" s="508"/>
      <c r="J47" s="509"/>
    </row>
    <row r="48" spans="2:10" ht="41.25" customHeight="1">
      <c r="B48" s="112" t="s">
        <v>782</v>
      </c>
      <c r="C48" s="112" t="s">
        <v>1925</v>
      </c>
      <c r="D48" s="193" t="s">
        <v>794</v>
      </c>
      <c r="E48" s="193">
        <f t="shared" si="3"/>
        <v>65</v>
      </c>
      <c r="F48" s="303">
        <f t="shared" si="2"/>
        <v>16187</v>
      </c>
      <c r="G48" s="345">
        <f t="shared" si="1"/>
        <v>12112</v>
      </c>
      <c r="H48" s="43"/>
      <c r="I48" s="367"/>
      <c r="J48" s="46"/>
    </row>
    <row r="49" spans="2:10" ht="41.25" customHeight="1">
      <c r="B49" s="112" t="s">
        <v>783</v>
      </c>
      <c r="C49" s="112" t="s">
        <v>1926</v>
      </c>
      <c r="D49" s="193" t="s">
        <v>795</v>
      </c>
      <c r="E49" s="193">
        <f t="shared" si="3"/>
        <v>23</v>
      </c>
      <c r="F49" s="303">
        <f t="shared" si="2"/>
        <v>7049</v>
      </c>
      <c r="G49" s="345">
        <f t="shared" si="1"/>
        <v>5275</v>
      </c>
      <c r="H49" s="43"/>
      <c r="I49" s="367"/>
      <c r="J49" s="46"/>
    </row>
    <row r="50" spans="2:10" ht="41.25" customHeight="1">
      <c r="B50" s="112" t="s">
        <v>784</v>
      </c>
      <c r="C50" s="112" t="s">
        <v>1927</v>
      </c>
      <c r="D50" s="193" t="s">
        <v>796</v>
      </c>
      <c r="E50" s="193">
        <f t="shared" si="3"/>
        <v>30</v>
      </c>
      <c r="F50" s="303">
        <f t="shared" si="2"/>
        <v>4833</v>
      </c>
      <c r="G50" s="498">
        <f t="shared" si="1"/>
        <v>3617</v>
      </c>
      <c r="H50" s="43"/>
      <c r="I50" s="367"/>
      <c r="J50" s="46"/>
    </row>
    <row r="51" spans="2:10" ht="41.25" customHeight="1">
      <c r="B51" s="112" t="s">
        <v>1217</v>
      </c>
      <c r="C51" s="112" t="s">
        <v>1852</v>
      </c>
      <c r="D51" s="193" t="s">
        <v>1219</v>
      </c>
      <c r="E51" s="193">
        <f t="shared" si="3"/>
        <v>26</v>
      </c>
      <c r="F51" s="303">
        <f t="shared" si="2"/>
        <v>9277</v>
      </c>
      <c r="G51" s="627">
        <f t="shared" si="1"/>
        <v>6942</v>
      </c>
      <c r="H51" s="43"/>
      <c r="I51" s="367"/>
      <c r="J51" s="46"/>
    </row>
    <row r="52" spans="2:10" ht="41.25" customHeight="1">
      <c r="B52" s="112" t="s">
        <v>1218</v>
      </c>
      <c r="C52" s="112" t="s">
        <v>1853</v>
      </c>
      <c r="D52" s="193" t="s">
        <v>1220</v>
      </c>
      <c r="E52" s="193">
        <f t="shared" si="3"/>
        <v>61</v>
      </c>
      <c r="F52" s="303">
        <f t="shared" si="2"/>
        <v>17728</v>
      </c>
      <c r="G52" s="627">
        <f t="shared" si="1"/>
        <v>13265</v>
      </c>
      <c r="H52" s="43"/>
      <c r="I52" s="367"/>
      <c r="J52" s="46"/>
    </row>
    <row r="53" spans="2:10" ht="41.25" customHeight="1">
      <c r="B53" s="112" t="s">
        <v>378</v>
      </c>
      <c r="C53" s="112" t="s">
        <v>1372</v>
      </c>
      <c r="D53" s="193" t="s">
        <v>200</v>
      </c>
      <c r="E53" s="193">
        <f t="shared" si="3"/>
        <v>18</v>
      </c>
      <c r="F53" s="303">
        <f t="shared" si="2"/>
        <v>4074</v>
      </c>
      <c r="G53" s="345">
        <f t="shared" si="1"/>
        <v>3049</v>
      </c>
      <c r="H53" s="43"/>
      <c r="I53" s="367"/>
      <c r="J53" s="46"/>
    </row>
    <row r="54" spans="2:10" ht="41.25" customHeight="1">
      <c r="B54" s="502" t="s">
        <v>785</v>
      </c>
      <c r="C54" s="502" t="s">
        <v>1267</v>
      </c>
      <c r="D54" s="214" t="s">
        <v>572</v>
      </c>
      <c r="E54" s="214">
        <f t="shared" si="3"/>
        <v>11</v>
      </c>
      <c r="F54" s="504">
        <f t="shared" si="2"/>
        <v>2834</v>
      </c>
      <c r="G54" s="345">
        <f t="shared" si="1"/>
        <v>2121</v>
      </c>
      <c r="H54" s="43"/>
      <c r="I54" s="367"/>
      <c r="J54" s="46"/>
    </row>
    <row r="55" spans="2:10" ht="41.25" customHeight="1" thickBot="1">
      <c r="B55" s="169" t="s">
        <v>786</v>
      </c>
      <c r="C55" s="169" t="s">
        <v>1268</v>
      </c>
      <c r="D55" s="133" t="s">
        <v>574</v>
      </c>
      <c r="E55" s="133">
        <f t="shared" si="3"/>
        <v>20</v>
      </c>
      <c r="F55" s="304">
        <f t="shared" si="2"/>
        <v>4888</v>
      </c>
      <c r="G55" s="346">
        <f t="shared" si="1"/>
        <v>3658</v>
      </c>
      <c r="H55" s="43"/>
      <c r="I55" s="367"/>
      <c r="J55" s="46"/>
    </row>
    <row r="56" spans="2:10" ht="24.75" customHeight="1">
      <c r="B56" s="1515"/>
      <c r="C56" s="1516"/>
      <c r="D56" s="1516"/>
      <c r="E56" s="1516"/>
      <c r="F56" s="1516"/>
      <c r="G56" s="1516"/>
      <c r="H56" s="1516"/>
      <c r="I56" s="1516"/>
      <c r="J56" s="1517"/>
    </row>
    <row r="57" spans="2:10" ht="32.25" customHeight="1">
      <c r="B57" s="1515"/>
      <c r="C57" s="1516"/>
      <c r="D57" s="1516"/>
      <c r="E57" s="1516"/>
      <c r="F57" s="1516"/>
      <c r="G57" s="1516"/>
      <c r="H57" s="1516"/>
      <c r="I57" s="1516"/>
      <c r="J57" s="1517"/>
    </row>
    <row r="58" spans="2:10" ht="41.25" customHeight="1">
      <c r="B58" s="365"/>
      <c r="C58" s="728"/>
      <c r="D58" s="265"/>
      <c r="E58" s="265"/>
      <c r="F58" s="266"/>
      <c r="G58" s="150"/>
      <c r="H58" s="43"/>
      <c r="I58" s="43"/>
      <c r="J58" s="44"/>
    </row>
    <row r="59" spans="2:10" ht="41.25" customHeight="1">
      <c r="B59" s="365"/>
      <c r="C59" s="728"/>
      <c r="D59" s="265"/>
      <c r="E59" s="265"/>
      <c r="F59" s="266"/>
      <c r="G59" s="150"/>
      <c r="H59" s="43"/>
      <c r="I59" s="43"/>
      <c r="J59" s="44"/>
    </row>
    <row r="60" spans="2:10" ht="41.25" customHeight="1">
      <c r="B60" s="365"/>
      <c r="C60" s="728"/>
      <c r="D60" s="265"/>
      <c r="E60" s="265"/>
      <c r="F60" s="266"/>
      <c r="G60" s="150"/>
      <c r="H60" s="43"/>
      <c r="I60" s="43"/>
      <c r="J60" s="44"/>
    </row>
    <row r="61" spans="2:10" ht="41.25" customHeight="1">
      <c r="B61" s="365"/>
      <c r="C61" s="728"/>
      <c r="D61" s="265"/>
      <c r="E61" s="265"/>
      <c r="F61" s="266"/>
      <c r="G61" s="150"/>
      <c r="H61" s="43"/>
      <c r="I61" s="43"/>
      <c r="J61" s="44"/>
    </row>
    <row r="62" spans="2:10" ht="41.25" customHeight="1">
      <c r="B62" s="365"/>
      <c r="C62" s="728"/>
      <c r="D62" s="265"/>
      <c r="E62" s="265"/>
      <c r="F62" s="266"/>
      <c r="G62" s="150"/>
      <c r="H62" s="43"/>
      <c r="I62" s="43"/>
      <c r="J62" s="44"/>
    </row>
    <row r="63" spans="2:10" ht="41.25" customHeight="1">
      <c r="B63" s="365"/>
      <c r="C63" s="728"/>
      <c r="D63" s="265"/>
      <c r="E63" s="265"/>
      <c r="F63" s="266"/>
      <c r="G63" s="150"/>
      <c r="H63" s="43"/>
      <c r="I63" s="43"/>
      <c r="J63" s="44"/>
    </row>
    <row r="64" spans="2:10" ht="41.25" customHeight="1">
      <c r="B64" s="365"/>
      <c r="C64" s="728"/>
      <c r="D64" s="265"/>
      <c r="E64" s="265"/>
      <c r="F64" s="266"/>
      <c r="G64" s="150"/>
      <c r="H64" s="43"/>
      <c r="I64" s="43"/>
      <c r="J64" s="44"/>
    </row>
    <row r="65" spans="2:10" ht="41.25" customHeight="1">
      <c r="B65" s="365"/>
      <c r="C65" s="728"/>
      <c r="D65" s="265"/>
      <c r="E65" s="265"/>
      <c r="F65" s="266"/>
      <c r="G65" s="150"/>
      <c r="H65" s="43"/>
      <c r="I65" s="43"/>
      <c r="J65" s="44"/>
    </row>
    <row r="66" spans="2:10" ht="41.25" customHeight="1">
      <c r="B66" s="365"/>
      <c r="C66" s="728"/>
      <c r="D66" s="265"/>
      <c r="E66" s="265"/>
      <c r="F66" s="266"/>
      <c r="G66" s="150"/>
      <c r="H66" s="43"/>
      <c r="I66" s="43"/>
      <c r="J66" s="44"/>
    </row>
    <row r="67" spans="2:10" ht="41.25" customHeight="1">
      <c r="B67" s="365"/>
      <c r="C67" s="728"/>
      <c r="D67" s="265"/>
      <c r="E67" s="265"/>
      <c r="F67" s="266"/>
      <c r="G67" s="150"/>
      <c r="H67" s="43"/>
      <c r="I67" s="43"/>
      <c r="J67" s="44"/>
    </row>
    <row r="68" spans="2:10" ht="41.25" customHeight="1">
      <c r="B68" s="365"/>
      <c r="C68" s="728"/>
      <c r="D68" s="265"/>
      <c r="E68" s="265"/>
      <c r="F68" s="266"/>
      <c r="G68" s="150"/>
      <c r="H68" s="43"/>
      <c r="I68" s="43"/>
      <c r="J68" s="44"/>
    </row>
    <row r="69" spans="2:10" ht="41.25" customHeight="1">
      <c r="B69" s="365"/>
      <c r="C69" s="728"/>
      <c r="D69" s="265"/>
      <c r="E69" s="265"/>
      <c r="F69" s="266"/>
      <c r="G69" s="150"/>
      <c r="H69" s="43"/>
      <c r="I69" s="43"/>
      <c r="J69" s="44"/>
    </row>
    <row r="70" spans="2:10" ht="41.25" customHeight="1">
      <c r="B70" s="365"/>
      <c r="C70" s="728"/>
      <c r="D70" s="265"/>
      <c r="E70" s="265"/>
      <c r="F70" s="266"/>
      <c r="G70" s="150"/>
      <c r="H70" s="43"/>
      <c r="I70" s="43"/>
      <c r="J70" s="44"/>
    </row>
    <row r="71" spans="2:10" ht="41.25" customHeight="1">
      <c r="B71" s="365"/>
      <c r="C71" s="728"/>
      <c r="D71" s="265"/>
      <c r="E71" s="265"/>
      <c r="F71" s="266"/>
      <c r="G71" s="150"/>
      <c r="H71" s="43"/>
      <c r="I71" s="43"/>
      <c r="J71" s="44"/>
    </row>
    <row r="72" spans="2:10" ht="41.25" customHeight="1">
      <c r="B72" s="365"/>
      <c r="C72" s="728"/>
      <c r="D72" s="265"/>
      <c r="E72" s="265"/>
      <c r="F72" s="266"/>
      <c r="G72" s="150"/>
      <c r="H72" s="43"/>
      <c r="I72" s="43"/>
      <c r="J72" s="44"/>
    </row>
    <row r="73" spans="2:10" ht="41.25" customHeight="1">
      <c r="B73" s="365"/>
      <c r="C73" s="728"/>
      <c r="D73" s="265"/>
      <c r="E73" s="265"/>
      <c r="F73" s="266"/>
      <c r="G73" s="150"/>
      <c r="H73" s="43"/>
      <c r="I73" s="43"/>
      <c r="J73" s="44"/>
    </row>
    <row r="74" spans="2:10" ht="41.25" customHeight="1">
      <c r="B74" s="365"/>
      <c r="C74" s="728"/>
      <c r="D74" s="265"/>
      <c r="E74" s="265"/>
      <c r="F74" s="266"/>
      <c r="G74" s="150"/>
      <c r="H74" s="43"/>
      <c r="I74" s="43"/>
      <c r="J74" s="44"/>
    </row>
    <row r="75" spans="2:10" ht="41.25" customHeight="1">
      <c r="B75" s="365"/>
      <c r="C75" s="728"/>
      <c r="D75" s="265"/>
      <c r="E75" s="265"/>
      <c r="F75" s="266"/>
      <c r="G75" s="150"/>
      <c r="H75" s="43"/>
      <c r="I75" s="43"/>
      <c r="J75" s="44"/>
    </row>
    <row r="76" spans="2:10" ht="41.25" customHeight="1">
      <c r="B76" s="365"/>
      <c r="C76" s="728"/>
      <c r="D76" s="265"/>
      <c r="E76" s="265"/>
      <c r="F76" s="266"/>
      <c r="G76" s="150"/>
      <c r="H76" s="43"/>
      <c r="I76" s="43"/>
      <c r="J76" s="44"/>
    </row>
    <row r="77" spans="2:10" ht="41.25" customHeight="1">
      <c r="B77" s="365"/>
      <c r="C77" s="728"/>
      <c r="D77" s="265"/>
      <c r="E77" s="265"/>
      <c r="F77" s="266"/>
      <c r="G77" s="150"/>
      <c r="H77" s="43"/>
      <c r="I77" s="43"/>
      <c r="J77" s="44"/>
    </row>
    <row r="78" spans="2:10" ht="41.25" customHeight="1">
      <c r="B78" s="50"/>
      <c r="C78" s="687"/>
      <c r="D78" s="51"/>
      <c r="E78" s="51"/>
      <c r="F78" s="52"/>
      <c r="G78" s="52"/>
      <c r="H78" s="43"/>
      <c r="I78" s="43"/>
      <c r="J78" s="44"/>
    </row>
    <row r="79" spans="2:10" ht="41.25" customHeight="1">
      <c r="B79" s="50"/>
      <c r="C79" s="687"/>
      <c r="D79" s="51"/>
      <c r="E79" s="51"/>
      <c r="F79" s="52"/>
      <c r="G79" s="52"/>
      <c r="H79" s="43"/>
      <c r="I79" s="43"/>
      <c r="J79" s="44"/>
    </row>
    <row r="80" spans="2:10" ht="41.25" customHeight="1">
      <c r="B80" s="50"/>
      <c r="C80" s="687"/>
      <c r="D80" s="51"/>
      <c r="E80" s="51"/>
      <c r="F80" s="52"/>
      <c r="G80" s="52"/>
      <c r="H80" s="43"/>
      <c r="I80" s="43"/>
      <c r="J80" s="44"/>
    </row>
    <row r="81" spans="2:10" ht="41.25" customHeight="1">
      <c r="B81" s="50"/>
      <c r="C81" s="687"/>
      <c r="D81" s="51"/>
      <c r="E81" s="51"/>
      <c r="F81" s="52"/>
      <c r="G81" s="52"/>
      <c r="H81" s="43"/>
      <c r="I81" s="43"/>
      <c r="J81" s="44"/>
    </row>
    <row r="82" spans="2:10" ht="41.25" customHeight="1">
      <c r="B82" s="50"/>
      <c r="C82" s="687"/>
      <c r="D82" s="51"/>
      <c r="E82" s="51"/>
      <c r="F82" s="52"/>
      <c r="G82" s="52"/>
      <c r="H82" s="43"/>
      <c r="I82" s="43"/>
      <c r="J82" s="44"/>
    </row>
    <row r="83" spans="2:10" ht="41.25" customHeight="1">
      <c r="B83" s="50"/>
      <c r="C83" s="687"/>
      <c r="D83" s="51"/>
      <c r="E83" s="51"/>
      <c r="F83" s="52"/>
      <c r="G83" s="52"/>
      <c r="H83" s="43"/>
      <c r="I83" s="43"/>
      <c r="J83" s="44"/>
    </row>
    <row r="84" spans="2:10" ht="41.25" customHeight="1">
      <c r="B84" s="50"/>
      <c r="C84" s="687"/>
      <c r="D84" s="51"/>
      <c r="E84" s="51"/>
      <c r="F84" s="52"/>
      <c r="G84" s="52"/>
      <c r="H84" s="43"/>
      <c r="I84" s="43"/>
      <c r="J84" s="44"/>
    </row>
    <row r="85" spans="2:10" ht="41.25" customHeight="1">
      <c r="B85" s="50"/>
      <c r="C85" s="687"/>
      <c r="D85" s="51"/>
      <c r="E85" s="51"/>
      <c r="F85" s="52"/>
      <c r="G85" s="52"/>
      <c r="H85" s="43"/>
      <c r="I85" s="43"/>
      <c r="J85" s="44"/>
    </row>
    <row r="86" spans="2:10" ht="41.25" customHeight="1">
      <c r="B86" s="50"/>
      <c r="C86" s="687"/>
      <c r="D86" s="51"/>
      <c r="E86" s="51"/>
      <c r="F86" s="52"/>
      <c r="G86" s="52"/>
      <c r="H86" s="43"/>
      <c r="I86" s="43"/>
      <c r="J86" s="44"/>
    </row>
    <row r="87" spans="2:10" ht="41.25" customHeight="1">
      <c r="B87" s="50"/>
      <c r="C87" s="687"/>
      <c r="D87" s="51"/>
      <c r="E87" s="51"/>
      <c r="F87" s="52"/>
      <c r="G87" s="52"/>
      <c r="H87" s="43"/>
      <c r="I87" s="43"/>
      <c r="J87" s="44"/>
    </row>
    <row r="88" spans="2:10" ht="41.25" customHeight="1">
      <c r="B88" s="50"/>
      <c r="C88" s="687"/>
      <c r="D88" s="51"/>
      <c r="E88" s="51"/>
      <c r="F88" s="52"/>
      <c r="G88" s="52"/>
      <c r="H88" s="43"/>
      <c r="I88" s="43"/>
      <c r="J88" s="44"/>
    </row>
    <row r="89" spans="2:10" ht="41.25" customHeight="1">
      <c r="B89" s="50"/>
      <c r="C89" s="687"/>
      <c r="D89" s="51"/>
      <c r="E89" s="51"/>
      <c r="F89" s="52"/>
      <c r="G89" s="52"/>
      <c r="H89" s="43"/>
      <c r="I89" s="43"/>
      <c r="J89" s="44"/>
    </row>
    <row r="90" spans="2:10" ht="41.25" customHeight="1">
      <c r="B90" s="50"/>
      <c r="C90" s="687"/>
      <c r="D90" s="51"/>
      <c r="E90" s="51"/>
      <c r="F90" s="52"/>
      <c r="G90" s="52"/>
      <c r="H90" s="43"/>
      <c r="I90" s="43"/>
      <c r="J90" s="44"/>
    </row>
    <row r="91" spans="2:10" ht="41.25" customHeight="1">
      <c r="B91" s="50"/>
      <c r="C91" s="687"/>
      <c r="D91" s="51"/>
      <c r="E91" s="51"/>
      <c r="F91" s="52"/>
      <c r="G91" s="52"/>
      <c r="H91" s="43"/>
      <c r="I91" s="43"/>
      <c r="J91" s="44"/>
    </row>
    <row r="92" spans="2:10" ht="41.25" customHeight="1">
      <c r="B92" s="50"/>
      <c r="C92" s="687"/>
      <c r="D92" s="51"/>
      <c r="E92" s="51"/>
      <c r="F92" s="52"/>
      <c r="G92" s="52"/>
      <c r="H92" s="43"/>
      <c r="I92" s="43"/>
      <c r="J92" s="44"/>
    </row>
    <row r="93" spans="2:10" ht="41.25" customHeight="1">
      <c r="B93" s="50"/>
      <c r="C93" s="687"/>
      <c r="D93" s="51"/>
      <c r="E93" s="51"/>
      <c r="F93" s="52"/>
      <c r="G93" s="52"/>
      <c r="H93" s="43"/>
      <c r="I93" s="43"/>
      <c r="J93" s="44"/>
    </row>
    <row r="94" spans="2:10" ht="41.25" customHeight="1">
      <c r="B94" s="50"/>
      <c r="C94" s="687"/>
      <c r="D94" s="51"/>
      <c r="E94" s="51"/>
      <c r="F94" s="52"/>
      <c r="G94" s="52"/>
      <c r="H94" s="43"/>
      <c r="I94" s="43"/>
      <c r="J94" s="44"/>
    </row>
    <row r="95" spans="2:10" ht="41.25" customHeight="1">
      <c r="B95" s="50"/>
      <c r="C95" s="687"/>
      <c r="D95" s="51"/>
      <c r="E95" s="51"/>
      <c r="F95" s="52"/>
      <c r="G95" s="52"/>
      <c r="H95" s="43"/>
      <c r="I95" s="43"/>
      <c r="J95" s="44"/>
    </row>
    <row r="96" spans="2:10" ht="41.25" customHeight="1">
      <c r="B96" s="50"/>
      <c r="C96" s="687"/>
      <c r="D96" s="51"/>
      <c r="E96" s="51"/>
      <c r="F96" s="52"/>
      <c r="G96" s="52"/>
      <c r="H96" s="43"/>
      <c r="I96" s="43"/>
      <c r="J96" s="44"/>
    </row>
    <row r="97" spans="2:10" ht="41.25" customHeight="1">
      <c r="B97" s="50"/>
      <c r="C97" s="687"/>
      <c r="D97" s="51"/>
      <c r="E97" s="51"/>
      <c r="F97" s="52"/>
      <c r="G97" s="52"/>
      <c r="H97" s="43"/>
      <c r="I97" s="43"/>
      <c r="J97" s="44"/>
    </row>
    <row r="98" spans="2:10" ht="41.25" customHeight="1">
      <c r="B98" s="50"/>
      <c r="C98" s="687"/>
      <c r="D98" s="51"/>
      <c r="E98" s="51"/>
      <c r="F98" s="52"/>
      <c r="G98" s="52"/>
      <c r="H98" s="43"/>
      <c r="I98" s="43"/>
      <c r="J98" s="44"/>
    </row>
    <row r="99" spans="2:10" ht="41.25" customHeight="1">
      <c r="B99" s="50"/>
      <c r="C99" s="687"/>
      <c r="D99" s="51"/>
      <c r="E99" s="51"/>
      <c r="F99" s="52"/>
      <c r="G99" s="52"/>
      <c r="H99" s="43"/>
      <c r="I99" s="43"/>
      <c r="J99" s="44"/>
    </row>
    <row r="100" spans="2:10" ht="41.25" customHeight="1">
      <c r="B100" s="50"/>
      <c r="C100" s="687"/>
      <c r="D100" s="51"/>
      <c r="E100" s="51"/>
      <c r="F100" s="52"/>
      <c r="G100" s="52"/>
      <c r="H100" s="43"/>
      <c r="I100" s="43"/>
      <c r="J100" s="44"/>
    </row>
    <row r="101" spans="2:10" ht="41.25" customHeight="1" thickBot="1">
      <c r="B101" s="53"/>
      <c r="C101" s="688"/>
      <c r="D101" s="54"/>
      <c r="E101" s="54"/>
      <c r="F101" s="55"/>
      <c r="G101" s="55"/>
      <c r="H101" s="49"/>
      <c r="I101" s="49"/>
      <c r="J101" s="56"/>
    </row>
  </sheetData>
  <mergeCells count="38">
    <mergeCell ref="I11:J11"/>
    <mergeCell ref="I12:J12"/>
    <mergeCell ref="F11:F12"/>
    <mergeCell ref="G11:G12"/>
    <mergeCell ref="F15:F17"/>
    <mergeCell ref="I13:J13"/>
    <mergeCell ref="I14:J14"/>
    <mergeCell ref="F19:F21"/>
    <mergeCell ref="G15:G17"/>
    <mergeCell ref="G19:G21"/>
    <mergeCell ref="I19:J19"/>
    <mergeCell ref="I20:J20"/>
    <mergeCell ref="I21:J21"/>
    <mergeCell ref="I15:J15"/>
    <mergeCell ref="I17:J17"/>
    <mergeCell ref="I16:J16"/>
    <mergeCell ref="I30:J30"/>
    <mergeCell ref="B56:J57"/>
    <mergeCell ref="I45:J46"/>
    <mergeCell ref="I43:J43"/>
    <mergeCell ref="I35:J35"/>
    <mergeCell ref="I41:J42"/>
    <mergeCell ref="I32:J33"/>
    <mergeCell ref="I7:J7"/>
    <mergeCell ref="I8:J8"/>
    <mergeCell ref="F8:F9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G8:G9"/>
    <mergeCell ref="I9:J9"/>
    <mergeCell ref="F2:I2"/>
  </mergeCells>
  <phoneticPr fontId="65" type="noConversion"/>
  <hyperlinks>
    <hyperlink ref="B1" location="main!A1" display="НАЗАД" xr:uid="{00000000-0004-0000-1100-000000000000}"/>
  </hyperlinks>
  <printOptions horizontalCentered="1"/>
  <pageMargins left="0" right="0" top="0.39370078740157483" bottom="0.39370078740157483" header="0" footer="0"/>
  <pageSetup paperSize="9" scale="19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24644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624644" r:id="rId4" name="Label2"/>
      </mc:Fallback>
    </mc:AlternateContent>
    <mc:AlternateContent xmlns:mc="http://schemas.openxmlformats.org/markup-compatibility/2006">
      <mc:Choice Requires="x14">
        <control shapeId="624643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624643" r:id="rId6" name="Label1"/>
      </mc:Fallback>
    </mc:AlternateContent>
    <mc:AlternateContent xmlns:mc="http://schemas.openxmlformats.org/markup-compatibility/2006">
      <mc:Choice Requires="x14">
        <control shapeId="624642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624642" r:id="rId8" name="TextBox2"/>
      </mc:Fallback>
    </mc:AlternateContent>
    <mc:AlternateContent xmlns:mc="http://schemas.openxmlformats.org/markup-compatibility/2006">
      <mc:Choice Requires="x14">
        <control shapeId="624641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624641" r:id="rId10" name="TextBox1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21">
    <pageSetUpPr fitToPage="1"/>
  </sheetPr>
  <dimension ref="A1:J106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7.3320312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200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спальня НАО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994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547" t="s">
        <v>995</v>
      </c>
      <c r="C7" s="181" t="s">
        <v>1855</v>
      </c>
      <c r="D7" s="533" t="s">
        <v>334</v>
      </c>
      <c r="E7" s="165">
        <f t="shared" ref="E7:E38" si="0">VLOOKUP(C7,Артикул,2,FALSE)</f>
        <v>75</v>
      </c>
      <c r="F7" s="371">
        <f>VLOOKUP(C7,Артикул,3,FALSE)</f>
        <v>14071</v>
      </c>
      <c r="G7" s="344">
        <f t="shared" ref="G7:G65" si="1">ROUNDUP(CEILING(F7*(1-скидка),1)*(1+наценка),1)</f>
        <v>10528</v>
      </c>
      <c r="H7" s="41"/>
      <c r="I7" s="1408" t="s">
        <v>667</v>
      </c>
      <c r="J7" s="1409"/>
    </row>
    <row r="8" spans="1:10" ht="41.25" customHeight="1" thickBot="1">
      <c r="B8" s="548" t="s">
        <v>996</v>
      </c>
      <c r="C8" s="535" t="s">
        <v>1856</v>
      </c>
      <c r="D8" s="536" t="s">
        <v>997</v>
      </c>
      <c r="E8" s="536">
        <f t="shared" si="0"/>
        <v>80</v>
      </c>
      <c r="F8" s="159">
        <f>VLOOKUP(C8,Артикул,3,FALSE)</f>
        <v>21886</v>
      </c>
      <c r="G8" s="346">
        <f t="shared" si="1"/>
        <v>16376</v>
      </c>
      <c r="H8" s="43"/>
      <c r="I8" s="1410" t="s">
        <v>2059</v>
      </c>
      <c r="J8" s="1409"/>
    </row>
    <row r="9" spans="1:10" ht="41.25" customHeight="1">
      <c r="B9" s="547" t="s">
        <v>998</v>
      </c>
      <c r="C9" s="532" t="s">
        <v>1857</v>
      </c>
      <c r="D9" s="533" t="s">
        <v>336</v>
      </c>
      <c r="E9" s="533">
        <f t="shared" si="0"/>
        <v>75</v>
      </c>
      <c r="F9" s="400">
        <f>VLOOKUP(C9,Артикул,3,FALSE)</f>
        <v>22192</v>
      </c>
      <c r="G9" s="546">
        <f t="shared" si="1"/>
        <v>16605</v>
      </c>
      <c r="H9" s="43"/>
      <c r="I9" s="1406" t="s">
        <v>977</v>
      </c>
      <c r="J9" s="1407"/>
    </row>
    <row r="10" spans="1:10" ht="41.25" customHeight="1">
      <c r="B10" s="548" t="s">
        <v>999</v>
      </c>
      <c r="C10" s="535" t="s">
        <v>1858</v>
      </c>
      <c r="D10" s="536" t="s">
        <v>338</v>
      </c>
      <c r="E10" s="536">
        <f t="shared" si="0"/>
        <v>85</v>
      </c>
      <c r="F10" s="1441">
        <f>VLOOKUP(C10,Артикул,3,FALSE)</f>
        <v>24844</v>
      </c>
      <c r="G10" s="1445">
        <f t="shared" si="1"/>
        <v>18589</v>
      </c>
      <c r="H10" s="45"/>
      <c r="I10" s="1406"/>
      <c r="J10" s="1407"/>
    </row>
    <row r="11" spans="1:10" ht="41.25" customHeight="1">
      <c r="B11" s="548" t="s">
        <v>1000</v>
      </c>
      <c r="C11" s="535" t="s">
        <v>1859</v>
      </c>
      <c r="D11" s="536" t="s">
        <v>334</v>
      </c>
      <c r="E11" s="536">
        <f t="shared" si="0"/>
        <v>95</v>
      </c>
      <c r="F11" s="1442"/>
      <c r="G11" s="1446"/>
      <c r="H11" s="45"/>
      <c r="I11" s="1408" t="s">
        <v>668</v>
      </c>
      <c r="J11" s="1409"/>
    </row>
    <row r="12" spans="1:10" ht="41.25" customHeight="1">
      <c r="B12" s="549" t="s">
        <v>1001</v>
      </c>
      <c r="C12" s="553" t="s">
        <v>1860</v>
      </c>
      <c r="D12" s="550" t="s">
        <v>341</v>
      </c>
      <c r="E12" s="550">
        <f t="shared" si="0"/>
        <v>100</v>
      </c>
      <c r="F12" s="1511"/>
      <c r="G12" s="1469"/>
      <c r="H12" s="45"/>
      <c r="I12" s="1410" t="s">
        <v>2060</v>
      </c>
      <c r="J12" s="1459"/>
    </row>
    <row r="13" spans="1:10" ht="41.25" customHeight="1">
      <c r="B13" s="551" t="s">
        <v>1002</v>
      </c>
      <c r="C13" s="538" t="s">
        <v>1861</v>
      </c>
      <c r="D13" s="539" t="s">
        <v>336</v>
      </c>
      <c r="E13" s="539">
        <f t="shared" si="0"/>
        <v>100</v>
      </c>
      <c r="F13" s="675">
        <f>VLOOKUP(C13,Артикул,3,FALSE)</f>
        <v>32064</v>
      </c>
      <c r="G13" s="546">
        <f t="shared" si="1"/>
        <v>23991</v>
      </c>
      <c r="H13" s="45"/>
      <c r="I13" s="1406" t="s">
        <v>977</v>
      </c>
      <c r="J13" s="1407"/>
    </row>
    <row r="14" spans="1:10" ht="41.25" customHeight="1">
      <c r="B14" s="548" t="s">
        <v>1003</v>
      </c>
      <c r="C14" s="535" t="s">
        <v>1862</v>
      </c>
      <c r="D14" s="536" t="s">
        <v>338</v>
      </c>
      <c r="E14" s="536">
        <f t="shared" si="0"/>
        <v>110</v>
      </c>
      <c r="F14" s="1441">
        <f>VLOOKUP(C14,Артикул,3,FALSE)</f>
        <v>34713</v>
      </c>
      <c r="G14" s="1445">
        <f t="shared" si="1"/>
        <v>25973</v>
      </c>
      <c r="H14" s="45"/>
      <c r="I14" s="1406"/>
      <c r="J14" s="1407"/>
    </row>
    <row r="15" spans="1:10" ht="41.25" customHeight="1">
      <c r="B15" s="548" t="s">
        <v>1004</v>
      </c>
      <c r="C15" s="535" t="s">
        <v>1863</v>
      </c>
      <c r="D15" s="536" t="s">
        <v>334</v>
      </c>
      <c r="E15" s="536">
        <f t="shared" si="0"/>
        <v>120</v>
      </c>
      <c r="F15" s="1442"/>
      <c r="G15" s="1446"/>
      <c r="H15" s="45"/>
      <c r="I15" s="1408" t="s">
        <v>882</v>
      </c>
      <c r="J15" s="1409"/>
    </row>
    <row r="16" spans="1:10" ht="41.25" customHeight="1" thickBot="1">
      <c r="B16" s="552" t="s">
        <v>1005</v>
      </c>
      <c r="C16" s="541" t="s">
        <v>1864</v>
      </c>
      <c r="D16" s="542" t="s">
        <v>341</v>
      </c>
      <c r="E16" s="542">
        <f t="shared" si="0"/>
        <v>125</v>
      </c>
      <c r="F16" s="1444"/>
      <c r="G16" s="1448"/>
      <c r="H16" s="45"/>
      <c r="I16" s="1410" t="s">
        <v>980</v>
      </c>
      <c r="J16" s="1459"/>
    </row>
    <row r="17" spans="2:10" ht="41.25" customHeight="1">
      <c r="B17" s="532" t="s">
        <v>1006</v>
      </c>
      <c r="C17" s="532" t="s">
        <v>1865</v>
      </c>
      <c r="D17" s="722" t="s">
        <v>1007</v>
      </c>
      <c r="E17" s="534">
        <f t="shared" si="0"/>
        <v>80</v>
      </c>
      <c r="F17" s="400">
        <f>VLOOKUP(C17,Артикул,3,FALSE)</f>
        <v>28128</v>
      </c>
      <c r="G17" s="344">
        <f t="shared" si="1"/>
        <v>21046</v>
      </c>
      <c r="H17" s="45"/>
      <c r="I17" s="1408" t="s">
        <v>981</v>
      </c>
      <c r="J17" s="1409"/>
    </row>
    <row r="18" spans="2:10" ht="41.25" customHeight="1">
      <c r="B18" s="535" t="s">
        <v>1008</v>
      </c>
      <c r="C18" s="535" t="s">
        <v>1866</v>
      </c>
      <c r="D18" s="723" t="s">
        <v>1009</v>
      </c>
      <c r="E18" s="537">
        <f t="shared" si="0"/>
        <v>90</v>
      </c>
      <c r="F18" s="1441">
        <f>VLOOKUP(C18,Артикул,3,FALSE)</f>
        <v>32281</v>
      </c>
      <c r="G18" s="1445">
        <f t="shared" si="1"/>
        <v>24153</v>
      </c>
      <c r="H18" s="45"/>
      <c r="I18" s="743" t="s">
        <v>977</v>
      </c>
      <c r="J18" s="744"/>
    </row>
    <row r="19" spans="2:10" ht="41.25" customHeight="1">
      <c r="B19" s="535" t="s">
        <v>1010</v>
      </c>
      <c r="C19" s="535" t="s">
        <v>1867</v>
      </c>
      <c r="D19" s="723" t="s">
        <v>997</v>
      </c>
      <c r="E19" s="537">
        <f t="shared" si="0"/>
        <v>100</v>
      </c>
      <c r="F19" s="1442"/>
      <c r="G19" s="1446"/>
      <c r="H19" s="43"/>
      <c r="I19" s="745"/>
      <c r="J19" s="746"/>
    </row>
    <row r="20" spans="2:10" ht="41.25" customHeight="1">
      <c r="B20" s="553" t="s">
        <v>1011</v>
      </c>
      <c r="C20" s="553" t="s">
        <v>1868</v>
      </c>
      <c r="D20" s="729" t="s">
        <v>1012</v>
      </c>
      <c r="E20" s="554">
        <f t="shared" si="0"/>
        <v>110</v>
      </c>
      <c r="F20" s="1511"/>
      <c r="G20" s="1469"/>
      <c r="H20" s="43"/>
      <c r="I20" s="1408" t="s">
        <v>1215</v>
      </c>
      <c r="J20" s="1409"/>
    </row>
    <row r="21" spans="2:10" ht="41.25" customHeight="1">
      <c r="B21" s="538" t="s">
        <v>1013</v>
      </c>
      <c r="C21" s="538" t="s">
        <v>1869</v>
      </c>
      <c r="D21" s="724" t="s">
        <v>1007</v>
      </c>
      <c r="E21" s="540">
        <f t="shared" si="0"/>
        <v>105</v>
      </c>
      <c r="F21" s="675">
        <f>VLOOKUP(C21,Артикул,3,FALSE)</f>
        <v>37344</v>
      </c>
      <c r="G21" s="546">
        <f t="shared" si="1"/>
        <v>27941</v>
      </c>
      <c r="H21" s="43"/>
      <c r="I21" s="1410" t="s">
        <v>2056</v>
      </c>
      <c r="J21" s="1459"/>
    </row>
    <row r="22" spans="2:10" ht="41.25" customHeight="1">
      <c r="B22" s="535" t="s">
        <v>1014</v>
      </c>
      <c r="C22" s="535" t="s">
        <v>1870</v>
      </c>
      <c r="D22" s="723" t="s">
        <v>1009</v>
      </c>
      <c r="E22" s="537">
        <f t="shared" si="0"/>
        <v>115</v>
      </c>
      <c r="F22" s="1441">
        <f>VLOOKUP(C22,Артикул,3,FALSE)</f>
        <v>41479</v>
      </c>
      <c r="G22" s="1445">
        <f t="shared" si="1"/>
        <v>31035</v>
      </c>
      <c r="H22" s="43"/>
      <c r="I22" s="743" t="s">
        <v>2057</v>
      </c>
      <c r="J22" s="744"/>
    </row>
    <row r="23" spans="2:10" ht="41.25" customHeight="1">
      <c r="B23" s="535" t="s">
        <v>1015</v>
      </c>
      <c r="C23" s="535" t="s">
        <v>1871</v>
      </c>
      <c r="D23" s="723" t="s">
        <v>997</v>
      </c>
      <c r="E23" s="537">
        <f t="shared" si="0"/>
        <v>125</v>
      </c>
      <c r="F23" s="1442"/>
      <c r="G23" s="1446"/>
      <c r="H23" s="43"/>
      <c r="I23" s="749"/>
      <c r="J23" s="750"/>
    </row>
    <row r="24" spans="2:10" ht="41.25" customHeight="1" thickBot="1">
      <c r="B24" s="541" t="s">
        <v>1016</v>
      </c>
      <c r="C24" s="541" t="s">
        <v>1872</v>
      </c>
      <c r="D24" s="725" t="s">
        <v>1012</v>
      </c>
      <c r="E24" s="543">
        <f t="shared" si="0"/>
        <v>135</v>
      </c>
      <c r="F24" s="1444"/>
      <c r="G24" s="1448"/>
      <c r="H24" s="43"/>
      <c r="I24" s="1408" t="s">
        <v>2055</v>
      </c>
      <c r="J24" s="1409"/>
    </row>
    <row r="25" spans="2:10" ht="41.25" customHeight="1">
      <c r="B25" s="555" t="s">
        <v>1017</v>
      </c>
      <c r="C25" s="555" t="s">
        <v>1873</v>
      </c>
      <c r="D25" s="722" t="s">
        <v>476</v>
      </c>
      <c r="E25" s="533">
        <f t="shared" si="0"/>
        <v>160</v>
      </c>
      <c r="F25" s="415">
        <f t="shared" ref="F25:F65" si="2">VLOOKUP(C25,Артикул,3,FALSE)</f>
        <v>27201</v>
      </c>
      <c r="G25" s="344">
        <f t="shared" si="1"/>
        <v>20352</v>
      </c>
      <c r="H25" s="43"/>
      <c r="I25" s="1410" t="s">
        <v>2058</v>
      </c>
      <c r="J25" s="1459"/>
    </row>
    <row r="26" spans="2:10" ht="41.25" customHeight="1">
      <c r="B26" s="556" t="s">
        <v>1018</v>
      </c>
      <c r="C26" s="556" t="s">
        <v>1874</v>
      </c>
      <c r="D26" s="723" t="s">
        <v>476</v>
      </c>
      <c r="E26" s="536">
        <f t="shared" si="0"/>
        <v>170</v>
      </c>
      <c r="F26" s="430">
        <f t="shared" si="2"/>
        <v>30884</v>
      </c>
      <c r="G26" s="345">
        <f t="shared" si="1"/>
        <v>23108</v>
      </c>
      <c r="H26" s="43"/>
      <c r="I26" s="1408" t="s">
        <v>976</v>
      </c>
      <c r="J26" s="1409"/>
    </row>
    <row r="27" spans="2:10" ht="41.25" customHeight="1">
      <c r="B27" s="556" t="s">
        <v>1019</v>
      </c>
      <c r="C27" s="556" t="s">
        <v>1875</v>
      </c>
      <c r="D27" s="723" t="s">
        <v>478</v>
      </c>
      <c r="E27" s="536">
        <f t="shared" si="0"/>
        <v>225</v>
      </c>
      <c r="F27" s="430">
        <f t="shared" si="2"/>
        <v>37917</v>
      </c>
      <c r="G27" s="345">
        <f t="shared" si="1"/>
        <v>28370</v>
      </c>
      <c r="H27" s="43"/>
      <c r="I27" s="1406" t="s">
        <v>2057</v>
      </c>
      <c r="J27" s="1407"/>
    </row>
    <row r="28" spans="2:10" ht="41.25" customHeight="1">
      <c r="B28" s="556" t="s">
        <v>1020</v>
      </c>
      <c r="C28" s="556" t="s">
        <v>1876</v>
      </c>
      <c r="D28" s="723" t="s">
        <v>478</v>
      </c>
      <c r="E28" s="536">
        <f t="shared" si="0"/>
        <v>245</v>
      </c>
      <c r="F28" s="430">
        <f t="shared" si="2"/>
        <v>45279</v>
      </c>
      <c r="G28" s="345">
        <f t="shared" si="1"/>
        <v>33878</v>
      </c>
      <c r="H28" s="43"/>
      <c r="I28" s="1408"/>
      <c r="J28" s="1409"/>
    </row>
    <row r="29" spans="2:10" ht="41.25" customHeight="1">
      <c r="B29" s="556" t="s">
        <v>1021</v>
      </c>
      <c r="C29" s="556" t="s">
        <v>1877</v>
      </c>
      <c r="D29" s="723" t="s">
        <v>478</v>
      </c>
      <c r="E29" s="536">
        <f t="shared" si="0"/>
        <v>250</v>
      </c>
      <c r="F29" s="430">
        <f t="shared" si="2"/>
        <v>43494</v>
      </c>
      <c r="G29" s="345">
        <f t="shared" si="1"/>
        <v>32543</v>
      </c>
      <c r="H29" s="43"/>
      <c r="I29" s="743" t="s">
        <v>872</v>
      </c>
      <c r="J29" s="744"/>
    </row>
    <row r="30" spans="2:10" ht="41.25" customHeight="1">
      <c r="B30" s="556" t="s">
        <v>1022</v>
      </c>
      <c r="C30" s="556" t="s">
        <v>1878</v>
      </c>
      <c r="D30" s="723" t="s">
        <v>478</v>
      </c>
      <c r="E30" s="536">
        <f t="shared" si="0"/>
        <v>265</v>
      </c>
      <c r="F30" s="430">
        <f t="shared" si="2"/>
        <v>49600</v>
      </c>
      <c r="G30" s="345">
        <f t="shared" si="1"/>
        <v>37111</v>
      </c>
      <c r="H30" s="43"/>
      <c r="I30" s="576" t="s">
        <v>1074</v>
      </c>
      <c r="J30" s="577"/>
    </row>
    <row r="31" spans="2:10" ht="41.25" customHeight="1">
      <c r="B31" s="556" t="s">
        <v>1023</v>
      </c>
      <c r="C31" s="556" t="s">
        <v>1879</v>
      </c>
      <c r="D31" s="723" t="s">
        <v>482</v>
      </c>
      <c r="E31" s="536">
        <f t="shared" si="0"/>
        <v>125</v>
      </c>
      <c r="F31" s="430">
        <f t="shared" si="2"/>
        <v>21692</v>
      </c>
      <c r="G31" s="345">
        <f t="shared" si="1"/>
        <v>16230</v>
      </c>
      <c r="H31" s="43"/>
      <c r="I31" s="1296" t="s">
        <v>3782</v>
      </c>
      <c r="J31" s="744"/>
    </row>
    <row r="32" spans="2:10" ht="41.25" customHeight="1">
      <c r="B32" s="556" t="s">
        <v>1024</v>
      </c>
      <c r="C32" s="556" t="s">
        <v>1880</v>
      </c>
      <c r="D32" s="723" t="s">
        <v>482</v>
      </c>
      <c r="E32" s="536">
        <f t="shared" si="0"/>
        <v>140</v>
      </c>
      <c r="F32" s="430">
        <f t="shared" si="2"/>
        <v>27795</v>
      </c>
      <c r="G32" s="345">
        <f t="shared" si="1"/>
        <v>20797</v>
      </c>
      <c r="H32" s="43"/>
      <c r="I32" s="1291" t="s">
        <v>125</v>
      </c>
      <c r="J32" s="1292"/>
    </row>
    <row r="33" spans="2:10" ht="41.25" customHeight="1">
      <c r="B33" s="556" t="s">
        <v>1025</v>
      </c>
      <c r="C33" s="556" t="s">
        <v>1881</v>
      </c>
      <c r="D33" s="723" t="s">
        <v>482</v>
      </c>
      <c r="E33" s="536">
        <f t="shared" si="0"/>
        <v>100</v>
      </c>
      <c r="F33" s="430">
        <f t="shared" si="2"/>
        <v>16471</v>
      </c>
      <c r="G33" s="345">
        <f t="shared" si="1"/>
        <v>12324</v>
      </c>
      <c r="H33" s="43"/>
      <c r="I33" s="1291" t="s">
        <v>1075</v>
      </c>
      <c r="J33" s="1295"/>
    </row>
    <row r="34" spans="2:10" ht="41.25" customHeight="1">
      <c r="B34" s="556" t="s">
        <v>1026</v>
      </c>
      <c r="C34" s="556" t="s">
        <v>1882</v>
      </c>
      <c r="D34" s="723" t="s">
        <v>482</v>
      </c>
      <c r="E34" s="536">
        <f t="shared" si="0"/>
        <v>120</v>
      </c>
      <c r="F34" s="430">
        <f t="shared" si="2"/>
        <v>23875</v>
      </c>
      <c r="G34" s="345">
        <f t="shared" si="1"/>
        <v>17864</v>
      </c>
      <c r="H34" s="43"/>
      <c r="I34" s="1291" t="s">
        <v>1076</v>
      </c>
      <c r="J34" s="1292"/>
    </row>
    <row r="35" spans="2:10" ht="41.25" customHeight="1">
      <c r="B35" s="556" t="s">
        <v>1027</v>
      </c>
      <c r="C35" s="556" t="s">
        <v>1883</v>
      </c>
      <c r="D35" s="723" t="s">
        <v>1028</v>
      </c>
      <c r="E35" s="536">
        <f t="shared" si="0"/>
        <v>70</v>
      </c>
      <c r="F35" s="430">
        <f t="shared" si="2"/>
        <v>13463</v>
      </c>
      <c r="G35" s="345">
        <f t="shared" si="1"/>
        <v>10074</v>
      </c>
      <c r="H35" s="43"/>
      <c r="I35" s="1291" t="s">
        <v>7</v>
      </c>
      <c r="J35" s="1292"/>
    </row>
    <row r="36" spans="2:10" ht="41.25" customHeight="1">
      <c r="B36" s="556" t="s">
        <v>1029</v>
      </c>
      <c r="C36" s="556" t="s">
        <v>1884</v>
      </c>
      <c r="D36" s="723" t="s">
        <v>488</v>
      </c>
      <c r="E36" s="536">
        <f t="shared" si="0"/>
        <v>70</v>
      </c>
      <c r="F36" s="430">
        <f t="shared" si="2"/>
        <v>10950</v>
      </c>
      <c r="G36" s="345">
        <f t="shared" si="1"/>
        <v>8193</v>
      </c>
      <c r="H36" s="43"/>
      <c r="I36" s="1293" t="s">
        <v>1077</v>
      </c>
      <c r="J36" s="1294"/>
    </row>
    <row r="37" spans="2:10" ht="41.25" customHeight="1">
      <c r="B37" s="556" t="s">
        <v>1030</v>
      </c>
      <c r="C37" s="556" t="s">
        <v>1885</v>
      </c>
      <c r="D37" s="723" t="s">
        <v>488</v>
      </c>
      <c r="E37" s="539">
        <f t="shared" si="0"/>
        <v>80</v>
      </c>
      <c r="F37" s="557">
        <f t="shared" si="2"/>
        <v>14671</v>
      </c>
      <c r="G37" s="345">
        <f t="shared" si="1"/>
        <v>10977</v>
      </c>
      <c r="H37" s="43"/>
      <c r="I37" s="1522"/>
      <c r="J37" s="1523"/>
    </row>
    <row r="38" spans="2:10" ht="41.25" customHeight="1">
      <c r="B38" s="556" t="s">
        <v>1031</v>
      </c>
      <c r="C38" s="556" t="s">
        <v>1886</v>
      </c>
      <c r="D38" s="723" t="s">
        <v>482</v>
      </c>
      <c r="E38" s="539">
        <f t="shared" si="0"/>
        <v>120</v>
      </c>
      <c r="F38" s="557">
        <f t="shared" si="2"/>
        <v>26279</v>
      </c>
      <c r="G38" s="345">
        <f t="shared" si="1"/>
        <v>19662</v>
      </c>
      <c r="H38" s="43"/>
      <c r="I38" s="1524" t="s">
        <v>159</v>
      </c>
      <c r="J38" s="1525"/>
    </row>
    <row r="39" spans="2:10" ht="41.25" customHeight="1">
      <c r="B39" s="556" t="s">
        <v>1032</v>
      </c>
      <c r="C39" s="556" t="s">
        <v>1887</v>
      </c>
      <c r="D39" s="723" t="s">
        <v>1033</v>
      </c>
      <c r="E39" s="539">
        <f t="shared" ref="E39:E65" si="3">VLOOKUP(C39,Артикул,2,FALSE)</f>
        <v>165</v>
      </c>
      <c r="F39" s="557">
        <f t="shared" si="2"/>
        <v>29831</v>
      </c>
      <c r="G39" s="345">
        <f t="shared" si="1"/>
        <v>22320</v>
      </c>
      <c r="H39" s="43"/>
      <c r="I39" s="1522" t="s">
        <v>1078</v>
      </c>
      <c r="J39" s="1523"/>
    </row>
    <row r="40" spans="2:10" ht="41.25" customHeight="1" thickBot="1">
      <c r="B40" s="558" t="s">
        <v>1034</v>
      </c>
      <c r="C40" s="558" t="s">
        <v>1888</v>
      </c>
      <c r="D40" s="725" t="s">
        <v>1033</v>
      </c>
      <c r="E40" s="559">
        <f t="shared" si="3"/>
        <v>175</v>
      </c>
      <c r="F40" s="560">
        <f t="shared" si="2"/>
        <v>33511</v>
      </c>
      <c r="G40" s="346">
        <f t="shared" si="1"/>
        <v>25073</v>
      </c>
      <c r="H40" s="43"/>
      <c r="I40" s="1526" t="s">
        <v>877</v>
      </c>
      <c r="J40" s="1527"/>
    </row>
    <row r="41" spans="2:10" ht="34.799999999999997">
      <c r="B41" s="561" t="s">
        <v>1035</v>
      </c>
      <c r="C41" s="561" t="s">
        <v>1599</v>
      </c>
      <c r="D41" s="724" t="s">
        <v>1036</v>
      </c>
      <c r="E41" s="539">
        <f t="shared" si="3"/>
        <v>18</v>
      </c>
      <c r="F41" s="557">
        <f t="shared" si="2"/>
        <v>3615</v>
      </c>
      <c r="G41" s="546">
        <f t="shared" si="1"/>
        <v>2705</v>
      </c>
      <c r="H41" s="43"/>
      <c r="I41" s="1526"/>
      <c r="J41" s="1527"/>
    </row>
    <row r="42" spans="2:10" ht="34.799999999999997">
      <c r="B42" s="561" t="s">
        <v>1037</v>
      </c>
      <c r="C42" s="561" t="s">
        <v>1600</v>
      </c>
      <c r="D42" s="723" t="s">
        <v>1038</v>
      </c>
      <c r="E42" s="539">
        <f t="shared" si="3"/>
        <v>19</v>
      </c>
      <c r="F42" s="557">
        <f t="shared" si="2"/>
        <v>3918</v>
      </c>
      <c r="G42" s="345">
        <f t="shared" si="1"/>
        <v>2932</v>
      </c>
      <c r="H42" s="43"/>
      <c r="I42" s="1439"/>
      <c r="J42" s="1440"/>
    </row>
    <row r="43" spans="2:10" ht="57">
      <c r="B43" s="561" t="s">
        <v>1039</v>
      </c>
      <c r="C43" s="561" t="s">
        <v>1601</v>
      </c>
      <c r="D43" s="723" t="s">
        <v>1040</v>
      </c>
      <c r="E43" s="539">
        <f t="shared" si="3"/>
        <v>21</v>
      </c>
      <c r="F43" s="557">
        <f t="shared" si="2"/>
        <v>4224</v>
      </c>
      <c r="G43" s="345">
        <f t="shared" si="1"/>
        <v>3161</v>
      </c>
      <c r="H43" s="43"/>
      <c r="I43" s="1524"/>
      <c r="J43" s="1525"/>
    </row>
    <row r="44" spans="2:10" ht="57">
      <c r="B44" s="561" t="s">
        <v>1041</v>
      </c>
      <c r="C44" s="561" t="s">
        <v>1602</v>
      </c>
      <c r="D44" s="723" t="s">
        <v>1042</v>
      </c>
      <c r="E44" s="539">
        <f t="shared" si="3"/>
        <v>22</v>
      </c>
      <c r="F44" s="557">
        <f t="shared" si="2"/>
        <v>4529</v>
      </c>
      <c r="G44" s="345">
        <f t="shared" si="1"/>
        <v>3389</v>
      </c>
      <c r="H44" s="43"/>
      <c r="I44" s="1522"/>
      <c r="J44" s="1523"/>
    </row>
    <row r="45" spans="2:10" ht="41.25" customHeight="1">
      <c r="B45" s="561" t="s">
        <v>1043</v>
      </c>
      <c r="C45" s="561" t="s">
        <v>1603</v>
      </c>
      <c r="D45" s="723" t="s">
        <v>1044</v>
      </c>
      <c r="E45" s="539">
        <f t="shared" si="3"/>
        <v>19</v>
      </c>
      <c r="F45" s="557">
        <f t="shared" si="2"/>
        <v>4059</v>
      </c>
      <c r="G45" s="345">
        <f t="shared" si="1"/>
        <v>3037</v>
      </c>
      <c r="H45" s="43"/>
      <c r="I45" s="751"/>
      <c r="J45" s="752"/>
    </row>
    <row r="46" spans="2:10" ht="41.25" customHeight="1" thickBot="1">
      <c r="B46" s="581" t="s">
        <v>1045</v>
      </c>
      <c r="C46" s="581" t="s">
        <v>1604</v>
      </c>
      <c r="D46" s="726" t="s">
        <v>1046</v>
      </c>
      <c r="E46" s="582">
        <f t="shared" si="3"/>
        <v>2</v>
      </c>
      <c r="F46" s="527">
        <f t="shared" si="2"/>
        <v>389</v>
      </c>
      <c r="G46" s="545">
        <f t="shared" si="1"/>
        <v>292</v>
      </c>
      <c r="H46" s="43"/>
      <c r="I46" s="1466"/>
      <c r="J46" s="1467"/>
    </row>
    <row r="47" spans="2:10" ht="41.25" customHeight="1">
      <c r="B47" s="562" t="s">
        <v>1047</v>
      </c>
      <c r="C47" s="562" t="s">
        <v>1574</v>
      </c>
      <c r="D47" s="563" t="s">
        <v>10</v>
      </c>
      <c r="E47" s="564">
        <f t="shared" si="3"/>
        <v>15</v>
      </c>
      <c r="F47" s="565">
        <f t="shared" si="2"/>
        <v>2333</v>
      </c>
      <c r="G47" s="344">
        <f t="shared" si="1"/>
        <v>1746</v>
      </c>
      <c r="H47" s="43"/>
      <c r="I47" s="1466"/>
      <c r="J47" s="1467"/>
    </row>
    <row r="48" spans="2:10" ht="41.25" customHeight="1">
      <c r="B48" s="403" t="s">
        <v>1048</v>
      </c>
      <c r="C48" s="403" t="s">
        <v>1575</v>
      </c>
      <c r="D48" s="566" t="s">
        <v>11</v>
      </c>
      <c r="E48" s="567">
        <f t="shared" si="3"/>
        <v>31</v>
      </c>
      <c r="F48" s="568">
        <f t="shared" si="2"/>
        <v>4328</v>
      </c>
      <c r="G48" s="345">
        <f t="shared" si="1"/>
        <v>3239</v>
      </c>
      <c r="H48" s="43"/>
      <c r="I48" s="367"/>
      <c r="J48" s="46"/>
    </row>
    <row r="49" spans="2:10" ht="41.25" customHeight="1">
      <c r="B49" s="403" t="s">
        <v>1049</v>
      </c>
      <c r="C49" s="403" t="s">
        <v>1579</v>
      </c>
      <c r="D49" s="566" t="s">
        <v>11</v>
      </c>
      <c r="E49" s="567">
        <f t="shared" si="3"/>
        <v>7</v>
      </c>
      <c r="F49" s="568">
        <f t="shared" si="2"/>
        <v>1103</v>
      </c>
      <c r="G49" s="345">
        <f t="shared" si="1"/>
        <v>826</v>
      </c>
      <c r="H49" s="43"/>
      <c r="I49" s="367"/>
      <c r="J49" s="46"/>
    </row>
    <row r="50" spans="2:10" ht="41.25" customHeight="1">
      <c r="B50" s="403" t="s">
        <v>1050</v>
      </c>
      <c r="C50" s="403" t="s">
        <v>1580</v>
      </c>
      <c r="D50" s="566" t="s">
        <v>387</v>
      </c>
      <c r="E50" s="567">
        <f t="shared" si="3"/>
        <v>7</v>
      </c>
      <c r="F50" s="568">
        <f t="shared" si="2"/>
        <v>1103</v>
      </c>
      <c r="G50" s="345">
        <f t="shared" si="1"/>
        <v>826</v>
      </c>
      <c r="H50" s="43"/>
      <c r="I50" s="367"/>
      <c r="J50" s="46"/>
    </row>
    <row r="51" spans="2:10" ht="41.25" customHeight="1">
      <c r="B51" s="403" t="s">
        <v>1051</v>
      </c>
      <c r="C51" s="403" t="s">
        <v>1581</v>
      </c>
      <c r="D51" s="566" t="s">
        <v>388</v>
      </c>
      <c r="E51" s="567">
        <f t="shared" si="3"/>
        <v>7</v>
      </c>
      <c r="F51" s="568">
        <f t="shared" si="2"/>
        <v>1103</v>
      </c>
      <c r="G51" s="345">
        <f t="shared" si="1"/>
        <v>826</v>
      </c>
      <c r="H51" s="43"/>
      <c r="I51" s="367"/>
      <c r="J51" s="46"/>
    </row>
    <row r="52" spans="2:10" ht="66" customHeight="1" thickBot="1">
      <c r="B52" s="569" t="s">
        <v>1052</v>
      </c>
      <c r="C52" s="569" t="s">
        <v>1585</v>
      </c>
      <c r="D52" s="570" t="s">
        <v>361</v>
      </c>
      <c r="E52" s="571">
        <f t="shared" si="3"/>
        <v>22</v>
      </c>
      <c r="F52" s="572">
        <f t="shared" si="2"/>
        <v>3214</v>
      </c>
      <c r="G52" s="346">
        <f t="shared" si="1"/>
        <v>2405</v>
      </c>
      <c r="H52" s="43"/>
      <c r="I52" s="367"/>
      <c r="J52" s="46"/>
    </row>
    <row r="53" spans="2:10" ht="41.25" customHeight="1">
      <c r="B53" s="555" t="s">
        <v>1053</v>
      </c>
      <c r="C53" s="555" t="s">
        <v>1889</v>
      </c>
      <c r="D53" s="533" t="s">
        <v>1054</v>
      </c>
      <c r="E53" s="533">
        <f t="shared" si="3"/>
        <v>55</v>
      </c>
      <c r="F53" s="415">
        <f t="shared" si="2"/>
        <v>10817</v>
      </c>
      <c r="G53" s="344">
        <f t="shared" si="1"/>
        <v>8094</v>
      </c>
      <c r="H53" s="43"/>
      <c r="I53" s="367"/>
      <c r="J53" s="46"/>
    </row>
    <row r="54" spans="2:10" ht="41.25" customHeight="1">
      <c r="B54" s="556" t="s">
        <v>1055</v>
      </c>
      <c r="C54" s="556" t="s">
        <v>1890</v>
      </c>
      <c r="D54" s="536" t="s">
        <v>1056</v>
      </c>
      <c r="E54" s="536">
        <f t="shared" si="3"/>
        <v>65</v>
      </c>
      <c r="F54" s="430">
        <f t="shared" si="2"/>
        <v>13466</v>
      </c>
      <c r="G54" s="546">
        <f t="shared" si="1"/>
        <v>10076</v>
      </c>
      <c r="H54" s="43"/>
      <c r="I54" s="367"/>
      <c r="J54" s="46"/>
    </row>
    <row r="55" spans="2:10" ht="41.25" customHeight="1">
      <c r="B55" s="556" t="s">
        <v>1057</v>
      </c>
      <c r="C55" s="556" t="s">
        <v>1891</v>
      </c>
      <c r="D55" s="536" t="s">
        <v>1058</v>
      </c>
      <c r="E55" s="536">
        <f t="shared" si="3"/>
        <v>75</v>
      </c>
      <c r="F55" s="430">
        <f t="shared" si="2"/>
        <v>15719</v>
      </c>
      <c r="G55" s="545">
        <f t="shared" si="1"/>
        <v>11761</v>
      </c>
      <c r="H55" s="43"/>
      <c r="I55" s="367"/>
      <c r="J55" s="46"/>
    </row>
    <row r="56" spans="2:10" ht="41.25" customHeight="1">
      <c r="B56" s="556" t="s">
        <v>1059</v>
      </c>
      <c r="C56" s="556" t="s">
        <v>1892</v>
      </c>
      <c r="D56" s="536" t="s">
        <v>1060</v>
      </c>
      <c r="E56" s="536">
        <f t="shared" si="3"/>
        <v>95</v>
      </c>
      <c r="F56" s="430">
        <f t="shared" si="2"/>
        <v>19700</v>
      </c>
      <c r="G56" s="345">
        <f t="shared" si="1"/>
        <v>14740</v>
      </c>
      <c r="H56" s="43"/>
      <c r="I56" s="367"/>
      <c r="J56" s="46"/>
    </row>
    <row r="57" spans="2:10" ht="41.25" customHeight="1">
      <c r="B57" s="556" t="s">
        <v>1061</v>
      </c>
      <c r="C57" s="556" t="s">
        <v>1893</v>
      </c>
      <c r="D57" s="536" t="s">
        <v>1062</v>
      </c>
      <c r="E57" s="536">
        <f t="shared" si="3"/>
        <v>65</v>
      </c>
      <c r="F57" s="430">
        <f t="shared" si="2"/>
        <v>13450</v>
      </c>
      <c r="G57" s="345">
        <f t="shared" si="1"/>
        <v>10064</v>
      </c>
      <c r="H57" s="43"/>
      <c r="I57" s="367"/>
      <c r="J57" s="46"/>
    </row>
    <row r="58" spans="2:10" ht="41.25" customHeight="1">
      <c r="B58" s="556" t="s">
        <v>1063</v>
      </c>
      <c r="C58" s="556" t="s">
        <v>1894</v>
      </c>
      <c r="D58" s="536" t="s">
        <v>1064</v>
      </c>
      <c r="E58" s="536">
        <f t="shared" si="3"/>
        <v>20</v>
      </c>
      <c r="F58" s="430">
        <f t="shared" si="2"/>
        <v>4292</v>
      </c>
      <c r="G58" s="345">
        <f t="shared" si="1"/>
        <v>3212</v>
      </c>
      <c r="H58" s="43"/>
      <c r="I58" s="367"/>
      <c r="J58" s="46"/>
    </row>
    <row r="59" spans="2:10" ht="41.25" customHeight="1">
      <c r="B59" s="556" t="s">
        <v>1065</v>
      </c>
      <c r="C59" s="556" t="s">
        <v>1895</v>
      </c>
      <c r="D59" s="536" t="s">
        <v>1066</v>
      </c>
      <c r="E59" s="536">
        <f t="shared" si="3"/>
        <v>60</v>
      </c>
      <c r="F59" s="430">
        <f t="shared" si="2"/>
        <v>13443</v>
      </c>
      <c r="G59" s="345">
        <f t="shared" si="1"/>
        <v>10059</v>
      </c>
      <c r="H59" s="43"/>
      <c r="I59" s="367"/>
      <c r="J59" s="46"/>
    </row>
    <row r="60" spans="2:10" ht="41.25" customHeight="1">
      <c r="B60" s="556" t="s">
        <v>1067</v>
      </c>
      <c r="C60" s="556" t="s">
        <v>1896</v>
      </c>
      <c r="D60" s="536" t="s">
        <v>1068</v>
      </c>
      <c r="E60" s="536">
        <f t="shared" si="3"/>
        <v>22</v>
      </c>
      <c r="F60" s="430">
        <f t="shared" si="2"/>
        <v>5482</v>
      </c>
      <c r="G60" s="345">
        <f t="shared" si="1"/>
        <v>4102</v>
      </c>
      <c r="H60" s="43"/>
      <c r="I60" s="367"/>
      <c r="J60" s="46"/>
    </row>
    <row r="61" spans="2:10" ht="41.25" customHeight="1">
      <c r="B61" s="556" t="s">
        <v>1069</v>
      </c>
      <c r="C61" s="556" t="s">
        <v>1897</v>
      </c>
      <c r="D61" s="536" t="s">
        <v>1070</v>
      </c>
      <c r="E61" s="536">
        <f t="shared" si="3"/>
        <v>27</v>
      </c>
      <c r="F61" s="430">
        <f t="shared" si="2"/>
        <v>4916</v>
      </c>
      <c r="G61" s="345">
        <f t="shared" si="1"/>
        <v>3679</v>
      </c>
      <c r="H61" s="43"/>
      <c r="I61" s="367"/>
      <c r="J61" s="46"/>
    </row>
    <row r="62" spans="2:10" ht="41.25" customHeight="1">
      <c r="B62" s="573" t="s">
        <v>1071</v>
      </c>
      <c r="C62" s="573" t="s">
        <v>1573</v>
      </c>
      <c r="D62" s="536" t="s">
        <v>1072</v>
      </c>
      <c r="E62" s="574">
        <f t="shared" si="3"/>
        <v>2</v>
      </c>
      <c r="F62" s="418">
        <f t="shared" si="2"/>
        <v>9825</v>
      </c>
      <c r="G62" s="345">
        <f t="shared" si="1"/>
        <v>7352</v>
      </c>
      <c r="H62" s="43"/>
      <c r="I62" s="367"/>
      <c r="J62" s="46"/>
    </row>
    <row r="63" spans="2:10" ht="41.25" customHeight="1">
      <c r="B63" s="573" t="s">
        <v>1073</v>
      </c>
      <c r="C63" s="573" t="s">
        <v>1372</v>
      </c>
      <c r="D63" s="574" t="s">
        <v>200</v>
      </c>
      <c r="E63" s="574">
        <f t="shared" si="3"/>
        <v>18</v>
      </c>
      <c r="F63" s="418">
        <f t="shared" si="2"/>
        <v>4074</v>
      </c>
      <c r="G63" s="345">
        <f t="shared" si="1"/>
        <v>3049</v>
      </c>
      <c r="H63" s="43"/>
      <c r="I63" s="367"/>
      <c r="J63" s="46"/>
    </row>
    <row r="64" spans="2:10" ht="41.25" customHeight="1">
      <c r="B64" s="573" t="s">
        <v>785</v>
      </c>
      <c r="C64" s="573" t="s">
        <v>1267</v>
      </c>
      <c r="D64" s="574" t="s">
        <v>572</v>
      </c>
      <c r="E64" s="574">
        <f t="shared" si="3"/>
        <v>11</v>
      </c>
      <c r="F64" s="418">
        <f t="shared" si="2"/>
        <v>2834</v>
      </c>
      <c r="G64" s="545">
        <f t="shared" si="1"/>
        <v>2121</v>
      </c>
      <c r="H64" s="43"/>
      <c r="I64" s="367"/>
      <c r="J64" s="46"/>
    </row>
    <row r="65" spans="2:10" ht="41.25" customHeight="1" thickBot="1">
      <c r="B65" s="558" t="s">
        <v>786</v>
      </c>
      <c r="C65" s="558" t="s">
        <v>1268</v>
      </c>
      <c r="D65" s="542" t="s">
        <v>574</v>
      </c>
      <c r="E65" s="542">
        <f t="shared" si="3"/>
        <v>20</v>
      </c>
      <c r="F65" s="575">
        <f t="shared" si="2"/>
        <v>4888</v>
      </c>
      <c r="G65" s="346">
        <f t="shared" si="1"/>
        <v>3658</v>
      </c>
      <c r="H65" s="43"/>
      <c r="I65" s="367"/>
      <c r="J65" s="46"/>
    </row>
    <row r="66" spans="2:10" ht="24.75" customHeight="1">
      <c r="B66" s="1515"/>
      <c r="C66" s="1516"/>
      <c r="D66" s="1516"/>
      <c r="E66" s="1516"/>
      <c r="F66" s="1516"/>
      <c r="G66" s="1516"/>
      <c r="H66" s="1516"/>
      <c r="I66" s="1516"/>
      <c r="J66" s="1517"/>
    </row>
    <row r="67" spans="2:10" ht="32.25" customHeight="1">
      <c r="B67" s="1515"/>
      <c r="C67" s="1516"/>
      <c r="D67" s="1516"/>
      <c r="E67" s="1516"/>
      <c r="F67" s="1516"/>
      <c r="G67" s="1516"/>
      <c r="H67" s="1516"/>
      <c r="I67" s="1516"/>
      <c r="J67" s="1517"/>
    </row>
    <row r="68" spans="2:10" ht="41.25" customHeight="1">
      <c r="B68" s="365"/>
      <c r="C68" s="728"/>
      <c r="D68" s="265"/>
      <c r="E68" s="265"/>
      <c r="F68" s="266"/>
      <c r="G68" s="150"/>
      <c r="H68" s="43"/>
      <c r="I68" s="43"/>
      <c r="J68" s="44"/>
    </row>
    <row r="69" spans="2:10" ht="41.25" customHeight="1">
      <c r="B69" s="365"/>
      <c r="C69" s="728"/>
      <c r="D69" s="265"/>
      <c r="E69" s="265"/>
      <c r="F69" s="266"/>
      <c r="G69" s="150"/>
      <c r="H69" s="43"/>
      <c r="I69" s="43"/>
      <c r="J69" s="44"/>
    </row>
    <row r="70" spans="2:10" ht="41.25" customHeight="1">
      <c r="B70" s="365"/>
      <c r="C70" s="728"/>
      <c r="D70" s="265"/>
      <c r="E70" s="265"/>
      <c r="F70" s="266"/>
      <c r="G70" s="150"/>
      <c r="H70" s="43"/>
      <c r="I70" s="43"/>
      <c r="J70" s="44"/>
    </row>
    <row r="71" spans="2:10" ht="41.25" customHeight="1">
      <c r="B71" s="365"/>
      <c r="C71" s="728"/>
      <c r="D71" s="265"/>
      <c r="E71" s="265"/>
      <c r="F71" s="266"/>
      <c r="G71" s="150"/>
      <c r="H71" s="43"/>
      <c r="I71" s="43"/>
      <c r="J71" s="44"/>
    </row>
    <row r="72" spans="2:10" ht="41.25" customHeight="1">
      <c r="B72" s="365"/>
      <c r="C72" s="728"/>
      <c r="D72" s="265"/>
      <c r="E72" s="265"/>
      <c r="F72" s="266"/>
      <c r="G72" s="150"/>
      <c r="H72" s="43"/>
      <c r="I72" s="43"/>
      <c r="J72" s="44"/>
    </row>
    <row r="73" spans="2:10" ht="41.25" customHeight="1">
      <c r="B73" s="365"/>
      <c r="C73" s="728"/>
      <c r="D73" s="265"/>
      <c r="E73" s="265"/>
      <c r="F73" s="266"/>
      <c r="G73" s="150"/>
      <c r="H73" s="43"/>
      <c r="I73" s="43"/>
      <c r="J73" s="44"/>
    </row>
    <row r="74" spans="2:10" ht="41.25" customHeight="1">
      <c r="B74" s="365"/>
      <c r="C74" s="728"/>
      <c r="D74" s="265"/>
      <c r="E74" s="265"/>
      <c r="F74" s="266"/>
      <c r="G74" s="150"/>
      <c r="H74" s="43"/>
      <c r="I74" s="43"/>
      <c r="J74" s="44"/>
    </row>
    <row r="75" spans="2:10" ht="41.25" customHeight="1">
      <c r="B75" s="365"/>
      <c r="C75" s="728"/>
      <c r="D75" s="265"/>
      <c r="E75" s="265"/>
      <c r="F75" s="266"/>
      <c r="G75" s="150"/>
      <c r="H75" s="43"/>
      <c r="I75" s="43"/>
      <c r="J75" s="44"/>
    </row>
    <row r="76" spans="2:10" ht="41.25" customHeight="1">
      <c r="B76" s="365"/>
      <c r="C76" s="728"/>
      <c r="D76" s="265"/>
      <c r="E76" s="265"/>
      <c r="F76" s="266"/>
      <c r="G76" s="150"/>
      <c r="H76" s="43"/>
      <c r="I76" s="43"/>
      <c r="J76" s="44"/>
    </row>
    <row r="77" spans="2:10" ht="41.25" customHeight="1">
      <c r="B77" s="365"/>
      <c r="C77" s="728"/>
      <c r="D77" s="265"/>
      <c r="E77" s="265"/>
      <c r="F77" s="266"/>
      <c r="G77" s="150"/>
      <c r="H77" s="43"/>
      <c r="I77" s="43"/>
      <c r="J77" s="44"/>
    </row>
    <row r="78" spans="2:10" ht="41.25" customHeight="1">
      <c r="B78" s="365"/>
      <c r="C78" s="728"/>
      <c r="D78" s="265"/>
      <c r="E78" s="265"/>
      <c r="F78" s="266"/>
      <c r="G78" s="150"/>
      <c r="H78" s="43"/>
      <c r="I78" s="43"/>
      <c r="J78" s="44"/>
    </row>
    <row r="79" spans="2:10" ht="41.25" customHeight="1">
      <c r="B79" s="365"/>
      <c r="C79" s="728"/>
      <c r="D79" s="265"/>
      <c r="E79" s="265"/>
      <c r="F79" s="266"/>
      <c r="G79" s="150"/>
      <c r="H79" s="43"/>
      <c r="I79" s="43"/>
      <c r="J79" s="44"/>
    </row>
    <row r="80" spans="2:10" ht="41.25" customHeight="1">
      <c r="B80" s="365"/>
      <c r="C80" s="728"/>
      <c r="D80" s="265"/>
      <c r="E80" s="265"/>
      <c r="F80" s="266"/>
      <c r="G80" s="150"/>
      <c r="H80" s="43"/>
      <c r="I80" s="43"/>
      <c r="J80" s="44"/>
    </row>
    <row r="81" spans="2:10" ht="41.25" customHeight="1">
      <c r="B81" s="365"/>
      <c r="C81" s="728"/>
      <c r="D81" s="265"/>
      <c r="E81" s="265"/>
      <c r="F81" s="266"/>
      <c r="G81" s="150"/>
      <c r="H81" s="43"/>
      <c r="I81" s="43"/>
      <c r="J81" s="44"/>
    </row>
    <row r="82" spans="2:10" ht="41.25" customHeight="1">
      <c r="B82" s="365"/>
      <c r="C82" s="728"/>
      <c r="D82" s="265"/>
      <c r="E82" s="265"/>
      <c r="F82" s="266"/>
      <c r="G82" s="150"/>
      <c r="H82" s="43"/>
      <c r="I82" s="43"/>
      <c r="J82" s="44"/>
    </row>
    <row r="83" spans="2:10" ht="41.25" customHeight="1">
      <c r="B83" s="365"/>
      <c r="C83" s="728"/>
      <c r="D83" s="265"/>
      <c r="E83" s="265"/>
      <c r="F83" s="266"/>
      <c r="G83" s="150"/>
      <c r="H83" s="43"/>
      <c r="I83" s="43"/>
      <c r="J83" s="44"/>
    </row>
    <row r="84" spans="2:10" ht="41.25" customHeight="1">
      <c r="B84" s="365"/>
      <c r="C84" s="728"/>
      <c r="D84" s="265"/>
      <c r="E84" s="265"/>
      <c r="F84" s="266"/>
      <c r="G84" s="150"/>
      <c r="H84" s="43"/>
      <c r="I84" s="43"/>
      <c r="J84" s="44"/>
    </row>
    <row r="85" spans="2:10" ht="41.25" customHeight="1">
      <c r="B85" s="365"/>
      <c r="C85" s="728"/>
      <c r="D85" s="265"/>
      <c r="E85" s="265"/>
      <c r="F85" s="266"/>
      <c r="G85" s="150"/>
      <c r="H85" s="43"/>
      <c r="I85" s="43"/>
      <c r="J85" s="44"/>
    </row>
    <row r="86" spans="2:10" ht="41.25" customHeight="1">
      <c r="B86" s="365"/>
      <c r="C86" s="728"/>
      <c r="D86" s="265"/>
      <c r="E86" s="265"/>
      <c r="F86" s="266"/>
      <c r="G86" s="150"/>
      <c r="H86" s="43"/>
      <c r="I86" s="43"/>
      <c r="J86" s="44"/>
    </row>
    <row r="87" spans="2:10" ht="41.25" customHeight="1">
      <c r="B87" s="365"/>
      <c r="C87" s="728"/>
      <c r="D87" s="265"/>
      <c r="E87" s="265"/>
      <c r="F87" s="266"/>
      <c r="G87" s="150"/>
      <c r="H87" s="43"/>
      <c r="I87" s="43"/>
      <c r="J87" s="44"/>
    </row>
    <row r="88" spans="2:10" ht="41.25" customHeight="1">
      <c r="B88" s="365"/>
      <c r="C88" s="728"/>
      <c r="D88" s="265"/>
      <c r="E88" s="265"/>
      <c r="F88" s="266"/>
      <c r="G88" s="150"/>
      <c r="H88" s="43"/>
      <c r="I88" s="43"/>
      <c r="J88" s="44"/>
    </row>
    <row r="89" spans="2:10" ht="41.25" customHeight="1">
      <c r="B89" s="365"/>
      <c r="C89" s="728"/>
      <c r="D89" s="265"/>
      <c r="E89" s="265"/>
      <c r="F89" s="266"/>
      <c r="G89" s="150"/>
      <c r="H89" s="43"/>
      <c r="I89" s="43"/>
      <c r="J89" s="44"/>
    </row>
    <row r="90" spans="2:10" ht="41.25" customHeight="1">
      <c r="B90" s="365"/>
      <c r="C90" s="728"/>
      <c r="D90" s="265"/>
      <c r="E90" s="265"/>
      <c r="F90" s="266"/>
      <c r="G90" s="150"/>
      <c r="H90" s="43"/>
      <c r="I90" s="43"/>
      <c r="J90" s="44"/>
    </row>
    <row r="91" spans="2:10" ht="41.25" customHeight="1">
      <c r="B91" s="365"/>
      <c r="C91" s="728"/>
      <c r="D91" s="265"/>
      <c r="E91" s="265"/>
      <c r="F91" s="266"/>
      <c r="G91" s="150"/>
      <c r="H91" s="43"/>
      <c r="I91" s="43"/>
      <c r="J91" s="44"/>
    </row>
    <row r="92" spans="2:10" ht="41.25" customHeight="1">
      <c r="B92" s="365"/>
      <c r="C92" s="728"/>
      <c r="D92" s="265"/>
      <c r="E92" s="265"/>
      <c r="F92" s="266"/>
      <c r="G92" s="150"/>
      <c r="H92" s="43"/>
      <c r="I92" s="43"/>
      <c r="J92" s="44"/>
    </row>
    <row r="93" spans="2:10" ht="41.25" customHeight="1">
      <c r="B93" s="365"/>
      <c r="C93" s="728"/>
      <c r="D93" s="265"/>
      <c r="E93" s="265"/>
      <c r="F93" s="266"/>
      <c r="G93" s="150"/>
      <c r="H93" s="43"/>
      <c r="I93" s="43"/>
      <c r="J93" s="44"/>
    </row>
    <row r="94" spans="2:10" ht="41.25" customHeight="1">
      <c r="B94" s="365"/>
      <c r="C94" s="728"/>
      <c r="D94" s="265"/>
      <c r="E94" s="265"/>
      <c r="F94" s="266"/>
      <c r="G94" s="150"/>
      <c r="H94" s="43"/>
      <c r="I94" s="43"/>
      <c r="J94" s="44"/>
    </row>
    <row r="95" spans="2:10" ht="41.25" customHeight="1">
      <c r="B95" s="365"/>
      <c r="C95" s="728"/>
      <c r="D95" s="265"/>
      <c r="E95" s="265"/>
      <c r="F95" s="266"/>
      <c r="G95" s="150"/>
      <c r="H95" s="43"/>
      <c r="I95" s="43"/>
      <c r="J95" s="44"/>
    </row>
    <row r="96" spans="2:10" ht="41.25" customHeight="1">
      <c r="B96" s="365"/>
      <c r="C96" s="728"/>
      <c r="D96" s="265"/>
      <c r="E96" s="265"/>
      <c r="F96" s="266"/>
      <c r="G96" s="150"/>
      <c r="H96" s="43"/>
      <c r="I96" s="43"/>
      <c r="J96" s="44"/>
    </row>
    <row r="97" spans="2:10" ht="41.25" customHeight="1">
      <c r="B97" s="365"/>
      <c r="C97" s="728"/>
      <c r="D97" s="265"/>
      <c r="E97" s="265"/>
      <c r="F97" s="266"/>
      <c r="G97" s="150"/>
      <c r="H97" s="43"/>
      <c r="I97" s="43"/>
      <c r="J97" s="44"/>
    </row>
    <row r="98" spans="2:10" ht="41.25" customHeight="1">
      <c r="B98" s="365"/>
      <c r="C98" s="728"/>
      <c r="D98" s="265"/>
      <c r="E98" s="265"/>
      <c r="F98" s="266"/>
      <c r="G98" s="150"/>
      <c r="H98" s="43"/>
      <c r="I98" s="43"/>
      <c r="J98" s="44"/>
    </row>
    <row r="99" spans="2:10" ht="41.25" customHeight="1">
      <c r="B99" s="365"/>
      <c r="C99" s="728"/>
      <c r="D99" s="265"/>
      <c r="E99" s="265"/>
      <c r="F99" s="266"/>
      <c r="G99" s="150"/>
      <c r="H99" s="43"/>
      <c r="I99" s="43"/>
      <c r="J99" s="44"/>
    </row>
    <row r="100" spans="2:10" ht="41.25" customHeight="1">
      <c r="B100" s="365"/>
      <c r="C100" s="728"/>
      <c r="D100" s="265"/>
      <c r="E100" s="265"/>
      <c r="F100" s="266"/>
      <c r="G100" s="150"/>
      <c r="H100" s="43"/>
      <c r="I100" s="43"/>
      <c r="J100" s="44"/>
    </row>
    <row r="101" spans="2:10" ht="41.25" customHeight="1">
      <c r="B101" s="50"/>
      <c r="C101" s="687"/>
      <c r="D101" s="51"/>
      <c r="E101" s="51"/>
      <c r="F101" s="52"/>
      <c r="G101" s="52"/>
      <c r="H101" s="43"/>
      <c r="I101" s="43"/>
      <c r="J101" s="44"/>
    </row>
    <row r="102" spans="2:10" ht="41.25" customHeight="1">
      <c r="B102" s="50"/>
      <c r="C102" s="687"/>
      <c r="D102" s="51"/>
      <c r="E102" s="51"/>
      <c r="F102" s="52"/>
      <c r="G102" s="52"/>
      <c r="H102" s="43"/>
      <c r="I102" s="43"/>
      <c r="J102" s="44"/>
    </row>
    <row r="103" spans="2:10" ht="41.25" customHeight="1">
      <c r="B103" s="50"/>
      <c r="C103" s="687"/>
      <c r="D103" s="51"/>
      <c r="E103" s="51"/>
      <c r="F103" s="52"/>
      <c r="G103" s="52"/>
      <c r="H103" s="43"/>
      <c r="I103" s="43"/>
      <c r="J103" s="44"/>
    </row>
    <row r="104" spans="2:10" ht="41.25" customHeight="1">
      <c r="B104" s="50"/>
      <c r="C104" s="687"/>
      <c r="D104" s="51"/>
      <c r="E104" s="51"/>
      <c r="F104" s="52"/>
      <c r="G104" s="52"/>
      <c r="H104" s="43"/>
      <c r="I104" s="43"/>
      <c r="J104" s="44"/>
    </row>
    <row r="105" spans="2:10" ht="41.25" customHeight="1">
      <c r="B105" s="50"/>
      <c r="C105" s="687"/>
      <c r="D105" s="51"/>
      <c r="E105" s="51"/>
      <c r="F105" s="52"/>
      <c r="G105" s="52"/>
      <c r="H105" s="43"/>
      <c r="I105" s="43"/>
      <c r="J105" s="44"/>
    </row>
    <row r="106" spans="2:10" ht="41.25" customHeight="1" thickBot="1">
      <c r="B106" s="53"/>
      <c r="C106" s="688"/>
      <c r="D106" s="54"/>
      <c r="E106" s="54"/>
      <c r="F106" s="55"/>
      <c r="G106" s="55"/>
      <c r="H106" s="49"/>
      <c r="I106" s="49"/>
      <c r="J106" s="56"/>
    </row>
  </sheetData>
  <mergeCells count="45">
    <mergeCell ref="I44:J44"/>
    <mergeCell ref="I46:J47"/>
    <mergeCell ref="I24:J24"/>
    <mergeCell ref="I25:J25"/>
    <mergeCell ref="I37:J37"/>
    <mergeCell ref="I42:J42"/>
    <mergeCell ref="I43:J43"/>
    <mergeCell ref="I40:J41"/>
    <mergeCell ref="I38:J38"/>
    <mergeCell ref="I39:J39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F2:I2"/>
    <mergeCell ref="F22:F24"/>
    <mergeCell ref="G22:G24"/>
    <mergeCell ref="I20:J20"/>
    <mergeCell ref="I7:J7"/>
    <mergeCell ref="I8:J8"/>
    <mergeCell ref="I9:J9"/>
    <mergeCell ref="I10:J10"/>
    <mergeCell ref="I11:J11"/>
    <mergeCell ref="I12:J12"/>
    <mergeCell ref="B66:J67"/>
    <mergeCell ref="F10:F12"/>
    <mergeCell ref="G10:G12"/>
    <mergeCell ref="I13:J13"/>
    <mergeCell ref="I14:J14"/>
    <mergeCell ref="I15:J15"/>
    <mergeCell ref="I16:J16"/>
    <mergeCell ref="I17:J17"/>
    <mergeCell ref="F14:F16"/>
    <mergeCell ref="G14:G16"/>
    <mergeCell ref="F18:F20"/>
    <mergeCell ref="G18:G20"/>
    <mergeCell ref="I21:J21"/>
    <mergeCell ref="I26:J26"/>
    <mergeCell ref="I27:J27"/>
    <mergeCell ref="I28:J28"/>
  </mergeCells>
  <hyperlinks>
    <hyperlink ref="B1" location="main!A1" display="НАЗАД" xr:uid="{00000000-0004-0000-1200-000000000000}"/>
  </hyperlinks>
  <printOptions horizontalCentered="1"/>
  <pageMargins left="0" right="0" top="0.39370078740157483" bottom="0.39370078740157483" header="0" footer="0"/>
  <pageSetup paperSize="9" scale="18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52289" r:id="rId4" name="TextBox1">
          <controlPr defaultSize="0" autoFill="0" autoLine="0" linkedCell="скидка!F3" r:id="rId5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652289" r:id="rId4" name="TextBox1"/>
      </mc:Fallback>
    </mc:AlternateContent>
    <mc:AlternateContent xmlns:mc="http://schemas.openxmlformats.org/markup-compatibility/2006">
      <mc:Choice Requires="x14">
        <control shapeId="652290" r:id="rId6" name="TextBox2">
          <controlPr defaultSize="0" autoFill="0" autoLine="0" linkedCell="скидка!F7" r:id="rId7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652290" r:id="rId6" name="TextBox2"/>
      </mc:Fallback>
    </mc:AlternateContent>
    <mc:AlternateContent xmlns:mc="http://schemas.openxmlformats.org/markup-compatibility/2006">
      <mc:Choice Requires="x14">
        <control shapeId="652291" r:id="rId8" name="Label1">
          <controlPr defaultSize="0" autoLine="0" r:id="rId9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652291" r:id="rId8" name="Label1"/>
      </mc:Fallback>
    </mc:AlternateContent>
    <mc:AlternateContent xmlns:mc="http://schemas.openxmlformats.org/markup-compatibility/2006">
      <mc:Choice Requires="x14">
        <control shapeId="652292" r:id="rId10" name="Label2">
          <controlPr defaultSize="0" autoLine="0" r:id="rId11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652292" r:id="rId10" name="Label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B1:G13"/>
  <sheetViews>
    <sheetView showGridLines="0" showRowColHeaders="0" workbookViewId="0">
      <selection activeCell="C11" sqref="C11:F11"/>
    </sheetView>
  </sheetViews>
  <sheetFormatPr defaultColWidth="9.109375" defaultRowHeight="13.2"/>
  <cols>
    <col min="1" max="1" width="26.109375" style="15" customWidth="1"/>
    <col min="2" max="7" width="9.5546875" style="15" customWidth="1"/>
    <col min="8" max="8" width="9.109375" style="15" customWidth="1"/>
    <col min="9" max="16384" width="9.109375" style="15"/>
  </cols>
  <sheetData>
    <row r="1" spans="2:7" ht="81.75" customHeight="1" thickBot="1"/>
    <row r="2" spans="2:7" ht="12.75" customHeight="1" thickBot="1">
      <c r="B2" s="105"/>
      <c r="C2" s="130"/>
      <c r="D2" s="130"/>
      <c r="E2" s="130"/>
      <c r="F2" s="130"/>
      <c r="G2" s="106"/>
    </row>
    <row r="3" spans="2:7">
      <c r="B3" s="107"/>
      <c r="C3" s="1353" t="s">
        <v>22</v>
      </c>
      <c r="D3" s="1353"/>
      <c r="E3" s="1354"/>
      <c r="F3" s="1355">
        <v>25.18</v>
      </c>
      <c r="G3" s="109"/>
    </row>
    <row r="4" spans="2:7">
      <c r="B4" s="107"/>
      <c r="C4" s="1353"/>
      <c r="D4" s="1353"/>
      <c r="E4" s="1354"/>
      <c r="F4" s="1356"/>
      <c r="G4" s="109"/>
    </row>
    <row r="5" spans="2:7">
      <c r="B5" s="107"/>
      <c r="C5" s="1353"/>
      <c r="D5" s="1353"/>
      <c r="E5" s="1354"/>
      <c r="F5" s="1357"/>
      <c r="G5" s="109"/>
    </row>
    <row r="6" spans="2:7" ht="12.75" customHeight="1" thickBot="1">
      <c r="B6" s="107"/>
      <c r="C6" s="110"/>
      <c r="D6" s="110"/>
      <c r="E6" s="110"/>
      <c r="F6" s="110" t="s">
        <v>0</v>
      </c>
      <c r="G6" s="109"/>
    </row>
    <row r="7" spans="2:7">
      <c r="B7" s="107"/>
      <c r="C7" s="1353" t="s">
        <v>23</v>
      </c>
      <c r="D7" s="1353"/>
      <c r="E7" s="1354"/>
      <c r="F7" s="1355" t="s">
        <v>175</v>
      </c>
      <c r="G7" s="109"/>
    </row>
    <row r="8" spans="2:7">
      <c r="B8" s="107"/>
      <c r="C8" s="1353"/>
      <c r="D8" s="1353"/>
      <c r="E8" s="1354"/>
      <c r="F8" s="1356"/>
      <c r="G8" s="109" t="s">
        <v>78</v>
      </c>
    </row>
    <row r="9" spans="2:7">
      <c r="B9" s="107"/>
      <c r="C9" s="1353"/>
      <c r="D9" s="1353"/>
      <c r="E9" s="1354"/>
      <c r="F9" s="1357"/>
      <c r="G9" s="109"/>
    </row>
    <row r="10" spans="2:7" ht="12.75" customHeight="1" thickBot="1">
      <c r="B10" s="107"/>
      <c r="C10" s="108"/>
      <c r="D10" s="108"/>
      <c r="E10" s="108"/>
      <c r="F10" s="108"/>
      <c r="G10" s="109"/>
    </row>
    <row r="11" spans="2:7" ht="22.5" customHeight="1">
      <c r="B11" s="107"/>
      <c r="C11" s="1358" t="s">
        <v>97</v>
      </c>
      <c r="D11" s="1358"/>
      <c r="E11" s="1358"/>
      <c r="F11" s="1358"/>
      <c r="G11" s="109"/>
    </row>
    <row r="12" spans="2:7" ht="12.75" customHeight="1" thickBot="1">
      <c r="B12" s="126"/>
      <c r="C12" s="127"/>
      <c r="D12" s="127"/>
      <c r="E12" s="127"/>
      <c r="F12" s="127"/>
      <c r="G12" s="128"/>
    </row>
    <row r="13" spans="2:7" ht="14.4">
      <c r="C13" s="129"/>
      <c r="D13" s="129"/>
      <c r="E13" s="129"/>
      <c r="F13" s="129"/>
    </row>
  </sheetData>
  <sheetProtection selectLockedCells="1"/>
  <mergeCells count="5">
    <mergeCell ref="C3:E5"/>
    <mergeCell ref="F3:F5"/>
    <mergeCell ref="C7:E9"/>
    <mergeCell ref="F7:F9"/>
    <mergeCell ref="C11:F11"/>
  </mergeCells>
  <hyperlinks>
    <hyperlink ref="C11:F11" location="main!R1C1" display="Назад" xr:uid="{00000000-0004-0000-0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0">
    <pageSetUpPr fitToPage="1"/>
  </sheetPr>
  <dimension ref="A1:J105"/>
  <sheetViews>
    <sheetView showGridLines="0" showRowColHeaders="0" tabSelected="1" zoomScale="40" zoomScaleNormal="40" zoomScaleSheetLayoutView="50" zoomScalePageLayoutView="93" workbookViewId="0">
      <pane ySplit="1" topLeftCell="A5" activePane="bottomLeft" state="frozen"/>
      <selection activeCell="C20" sqref="C20:D20"/>
      <selection pane="bottomLeft" activeCell="J106" sqref="J106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8.664062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200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спальня Анима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40"/>
    </row>
    <row r="3" spans="1:10" s="86" customFormat="1" ht="61.2" thickBot="1">
      <c r="A3" s="58"/>
      <c r="B3" s="1370" t="s">
        <v>521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512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513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514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216" t="s">
        <v>522</v>
      </c>
      <c r="C7" s="181" t="s">
        <v>1279</v>
      </c>
      <c r="D7" s="165" t="s">
        <v>523</v>
      </c>
      <c r="E7" s="165">
        <f t="shared" ref="E7:E32" si="0">VLOOKUP(C7,Артикул,2,FALSE)</f>
        <v>75</v>
      </c>
      <c r="F7" s="371">
        <f>VLOOKUP(C7,Артикул,3,FALSE)</f>
        <v>14546</v>
      </c>
      <c r="G7" s="344">
        <f t="shared" ref="G7:G54" si="1">ROUNDUP(CEILING(F7*(1-скидка),1)*(1+наценка),1)</f>
        <v>10884</v>
      </c>
      <c r="H7" s="41"/>
      <c r="I7" s="1368" t="s">
        <v>667</v>
      </c>
      <c r="J7" s="1362"/>
    </row>
    <row r="8" spans="1:10" ht="41.25" customHeight="1" thickBot="1">
      <c r="B8" s="188" t="s">
        <v>524</v>
      </c>
      <c r="C8" s="188" t="s">
        <v>1284</v>
      </c>
      <c r="D8" s="193" t="s">
        <v>523</v>
      </c>
      <c r="E8" s="193">
        <f t="shared" si="0"/>
        <v>80</v>
      </c>
      <c r="F8" s="159">
        <f>VLOOKUP(C8,Артикул,3,FALSE)</f>
        <v>19909</v>
      </c>
      <c r="G8" s="346">
        <f t="shared" si="1"/>
        <v>14896</v>
      </c>
      <c r="H8" s="43"/>
      <c r="I8" s="1368" t="s">
        <v>1230</v>
      </c>
      <c r="J8" s="1362"/>
    </row>
    <row r="9" spans="1:10" ht="41.25" customHeight="1">
      <c r="B9" s="216" t="s">
        <v>525</v>
      </c>
      <c r="C9" s="216" t="s">
        <v>1280</v>
      </c>
      <c r="D9" s="165" t="s">
        <v>526</v>
      </c>
      <c r="E9" s="165">
        <f t="shared" si="0"/>
        <v>75</v>
      </c>
      <c r="F9" s="400">
        <f>VLOOKUP(C9,Артикул,3,FALSE)</f>
        <v>22814</v>
      </c>
      <c r="G9" s="410">
        <f t="shared" si="1"/>
        <v>17070</v>
      </c>
      <c r="H9" s="43"/>
      <c r="I9" s="1368" t="s">
        <v>576</v>
      </c>
      <c r="J9" s="1362"/>
    </row>
    <row r="10" spans="1:10" ht="41.25" customHeight="1">
      <c r="B10" s="188" t="s">
        <v>527</v>
      </c>
      <c r="C10" s="188" t="s">
        <v>1281</v>
      </c>
      <c r="D10" s="193" t="s">
        <v>528</v>
      </c>
      <c r="E10" s="193">
        <f t="shared" si="0"/>
        <v>85</v>
      </c>
      <c r="F10" s="1441">
        <f>VLOOKUP(C10,Артикул,3,FALSE)</f>
        <v>25357</v>
      </c>
      <c r="G10" s="1445">
        <f t="shared" si="1"/>
        <v>18973</v>
      </c>
      <c r="H10" s="45"/>
      <c r="I10" s="1368" t="s">
        <v>668</v>
      </c>
      <c r="J10" s="1362"/>
    </row>
    <row r="11" spans="1:10" ht="41.25" customHeight="1">
      <c r="B11" s="188" t="s">
        <v>529</v>
      </c>
      <c r="C11" s="188" t="s">
        <v>1282</v>
      </c>
      <c r="D11" s="193" t="s">
        <v>523</v>
      </c>
      <c r="E11" s="193">
        <f t="shared" si="0"/>
        <v>95</v>
      </c>
      <c r="F11" s="1442"/>
      <c r="G11" s="1446"/>
      <c r="H11" s="45"/>
      <c r="I11" s="1368" t="s">
        <v>442</v>
      </c>
      <c r="J11" s="1362"/>
    </row>
    <row r="12" spans="1:10" ht="41.25" customHeight="1">
      <c r="B12" s="329" t="s">
        <v>530</v>
      </c>
      <c r="C12" s="329" t="s">
        <v>1283</v>
      </c>
      <c r="D12" s="330" t="s">
        <v>531</v>
      </c>
      <c r="E12" s="330">
        <f t="shared" si="0"/>
        <v>105</v>
      </c>
      <c r="F12" s="1511"/>
      <c r="G12" s="1469"/>
      <c r="H12" s="45"/>
      <c r="I12" s="1368" t="s">
        <v>577</v>
      </c>
      <c r="J12" s="1362"/>
    </row>
    <row r="13" spans="1:10" ht="41.25" customHeight="1">
      <c r="B13" s="239" t="s">
        <v>532</v>
      </c>
      <c r="C13" s="239" t="s">
        <v>1292</v>
      </c>
      <c r="D13" s="342" t="s">
        <v>526</v>
      </c>
      <c r="E13" s="342">
        <f t="shared" si="0"/>
        <v>100</v>
      </c>
      <c r="F13" s="675">
        <f>VLOOKUP(C13,Артикул,3,FALSE)</f>
        <v>32623</v>
      </c>
      <c r="G13" s="410">
        <f t="shared" si="1"/>
        <v>24409</v>
      </c>
      <c r="H13" s="45"/>
      <c r="I13" s="1368" t="s">
        <v>882</v>
      </c>
      <c r="J13" s="1362"/>
    </row>
    <row r="14" spans="1:10" ht="41.25" customHeight="1">
      <c r="B14" s="188" t="s">
        <v>533</v>
      </c>
      <c r="C14" s="188" t="s">
        <v>1293</v>
      </c>
      <c r="D14" s="193" t="s">
        <v>528</v>
      </c>
      <c r="E14" s="193">
        <f t="shared" si="0"/>
        <v>110</v>
      </c>
      <c r="F14" s="1441">
        <f>VLOOKUP(C14,Артикул,3,FALSE)</f>
        <v>35163</v>
      </c>
      <c r="G14" s="1445">
        <f t="shared" si="1"/>
        <v>26309</v>
      </c>
      <c r="H14" s="45"/>
      <c r="I14" s="1368" t="s">
        <v>1216</v>
      </c>
      <c r="J14" s="1362"/>
    </row>
    <row r="15" spans="1:10" ht="41.25" customHeight="1">
      <c r="B15" s="188" t="s">
        <v>534</v>
      </c>
      <c r="C15" s="188" t="s">
        <v>1294</v>
      </c>
      <c r="D15" s="193" t="s">
        <v>523</v>
      </c>
      <c r="E15" s="193">
        <f t="shared" si="0"/>
        <v>120</v>
      </c>
      <c r="F15" s="1442"/>
      <c r="G15" s="1446"/>
      <c r="H15" s="45"/>
      <c r="I15" s="1368" t="s">
        <v>1232</v>
      </c>
      <c r="J15" s="1362"/>
    </row>
    <row r="16" spans="1:10" ht="41.25" customHeight="1" thickBot="1">
      <c r="B16" s="217" t="s">
        <v>535</v>
      </c>
      <c r="C16" s="217" t="s">
        <v>1295</v>
      </c>
      <c r="D16" s="133" t="s">
        <v>531</v>
      </c>
      <c r="E16" s="133">
        <f t="shared" si="0"/>
        <v>130</v>
      </c>
      <c r="F16" s="1444"/>
      <c r="G16" s="1448"/>
      <c r="H16" s="45"/>
      <c r="I16" s="1406"/>
      <c r="J16" s="1407"/>
    </row>
    <row r="17" spans="2:10" ht="41.25" customHeight="1">
      <c r="B17" s="181" t="s">
        <v>536</v>
      </c>
      <c r="C17" s="181" t="s">
        <v>1285</v>
      </c>
      <c r="D17" s="165" t="s">
        <v>526</v>
      </c>
      <c r="E17" s="333">
        <f t="shared" si="0"/>
        <v>80</v>
      </c>
      <c r="F17" s="415">
        <f>VLOOKUP(C17,Артикул,3,FALSE)</f>
        <v>27055</v>
      </c>
      <c r="G17" s="344">
        <f t="shared" si="1"/>
        <v>20243</v>
      </c>
      <c r="H17" s="45"/>
      <c r="I17" s="631" t="s">
        <v>581</v>
      </c>
      <c r="J17" s="632"/>
    </row>
    <row r="18" spans="2:10" ht="41.25" customHeight="1">
      <c r="B18" s="178" t="s">
        <v>537</v>
      </c>
      <c r="C18" s="178" t="s">
        <v>1286</v>
      </c>
      <c r="D18" s="193" t="s">
        <v>528</v>
      </c>
      <c r="E18" s="334">
        <f t="shared" si="0"/>
        <v>90</v>
      </c>
      <c r="F18" s="1441">
        <f>VLOOKUP(C18,Артикул,3,FALSE)</f>
        <v>30717</v>
      </c>
      <c r="G18" s="1445">
        <f t="shared" si="1"/>
        <v>22983</v>
      </c>
      <c r="H18" s="45"/>
      <c r="I18" s="1361" t="s">
        <v>1231</v>
      </c>
      <c r="J18" s="1454"/>
    </row>
    <row r="19" spans="2:10" ht="41.25" customHeight="1">
      <c r="B19" s="178" t="s">
        <v>538</v>
      </c>
      <c r="C19" s="178" t="s">
        <v>1287</v>
      </c>
      <c r="D19" s="193" t="s">
        <v>523</v>
      </c>
      <c r="E19" s="334">
        <f t="shared" si="0"/>
        <v>100</v>
      </c>
      <c r="F19" s="1442"/>
      <c r="G19" s="1446"/>
      <c r="H19" s="43"/>
      <c r="I19" s="1453"/>
      <c r="J19" s="1454"/>
    </row>
    <row r="20" spans="2:10" ht="41.25" customHeight="1">
      <c r="B20" s="412" t="s">
        <v>539</v>
      </c>
      <c r="C20" s="412" t="s">
        <v>1288</v>
      </c>
      <c r="D20" s="330" t="s">
        <v>531</v>
      </c>
      <c r="E20" s="413">
        <f t="shared" si="0"/>
        <v>110</v>
      </c>
      <c r="F20" s="1511"/>
      <c r="G20" s="1469"/>
      <c r="H20" s="43"/>
      <c r="I20" s="636" t="s">
        <v>1079</v>
      </c>
      <c r="J20" s="637"/>
    </row>
    <row r="21" spans="2:10" ht="41.25" customHeight="1">
      <c r="B21" s="183" t="s">
        <v>540</v>
      </c>
      <c r="C21" s="183" t="s">
        <v>1296</v>
      </c>
      <c r="D21" s="342" t="s">
        <v>526</v>
      </c>
      <c r="E21" s="414">
        <f t="shared" si="0"/>
        <v>105</v>
      </c>
      <c r="F21" s="341">
        <f>VLOOKUP(C21,Артикул,3,FALSE)</f>
        <v>36861</v>
      </c>
      <c r="G21" s="410">
        <f t="shared" si="1"/>
        <v>27580</v>
      </c>
      <c r="H21" s="43"/>
      <c r="I21" s="636" t="s">
        <v>1080</v>
      </c>
      <c r="J21" s="637"/>
    </row>
    <row r="22" spans="2:10" ht="41.25" customHeight="1">
      <c r="B22" s="178" t="s">
        <v>541</v>
      </c>
      <c r="C22" s="178" t="s">
        <v>1297</v>
      </c>
      <c r="D22" s="193" t="s">
        <v>528</v>
      </c>
      <c r="E22" s="334">
        <f t="shared" si="0"/>
        <v>115</v>
      </c>
      <c r="F22" s="1441">
        <f>VLOOKUP(C22,Артикул,3,FALSE)</f>
        <v>40523</v>
      </c>
      <c r="G22" s="1445">
        <f t="shared" si="1"/>
        <v>30320</v>
      </c>
      <c r="H22" s="43"/>
      <c r="I22" s="631" t="s">
        <v>125</v>
      </c>
      <c r="J22" s="634"/>
    </row>
    <row r="23" spans="2:10" ht="41.25" customHeight="1">
      <c r="B23" s="178" t="s">
        <v>542</v>
      </c>
      <c r="C23" s="178" t="s">
        <v>1298</v>
      </c>
      <c r="D23" s="193" t="s">
        <v>523</v>
      </c>
      <c r="E23" s="334">
        <f t="shared" si="0"/>
        <v>125</v>
      </c>
      <c r="F23" s="1442"/>
      <c r="G23" s="1446"/>
      <c r="H23" s="43"/>
      <c r="I23" s="631" t="s">
        <v>7</v>
      </c>
      <c r="J23" s="632"/>
    </row>
    <row r="24" spans="2:10" ht="41.25" customHeight="1" thickBot="1">
      <c r="B24" s="215" t="s">
        <v>543</v>
      </c>
      <c r="C24" s="215" t="s">
        <v>1299</v>
      </c>
      <c r="D24" s="133" t="s">
        <v>531</v>
      </c>
      <c r="E24" s="336">
        <f t="shared" si="0"/>
        <v>135</v>
      </c>
      <c r="F24" s="1444"/>
      <c r="G24" s="1448"/>
      <c r="H24" s="43"/>
      <c r="I24" s="633" t="s">
        <v>578</v>
      </c>
      <c r="J24" s="634"/>
    </row>
    <row r="25" spans="2:10" ht="41.25" customHeight="1">
      <c r="B25" s="172" t="s">
        <v>544</v>
      </c>
      <c r="C25" s="172" t="s">
        <v>1356</v>
      </c>
      <c r="D25" s="342" t="s">
        <v>545</v>
      </c>
      <c r="E25" s="342">
        <f t="shared" si="0"/>
        <v>180</v>
      </c>
      <c r="F25" s="184">
        <f t="shared" ref="F25:F54" si="2">VLOOKUP(C25,Артикул,3,FALSE)</f>
        <v>35115</v>
      </c>
      <c r="G25" s="410">
        <f t="shared" si="1"/>
        <v>26274</v>
      </c>
      <c r="H25" s="43"/>
      <c r="I25" s="638"/>
      <c r="J25" s="639"/>
    </row>
    <row r="26" spans="2:10" ht="41.25" customHeight="1">
      <c r="B26" s="112" t="s">
        <v>546</v>
      </c>
      <c r="C26" s="112" t="s">
        <v>1357</v>
      </c>
      <c r="D26" s="193" t="s">
        <v>545</v>
      </c>
      <c r="E26" s="193">
        <f t="shared" si="0"/>
        <v>190</v>
      </c>
      <c r="F26" s="303">
        <f t="shared" si="2"/>
        <v>41796</v>
      </c>
      <c r="G26" s="345">
        <f t="shared" si="1"/>
        <v>31272</v>
      </c>
      <c r="H26" s="43"/>
      <c r="I26" s="1427" t="s">
        <v>159</v>
      </c>
      <c r="J26" s="1428"/>
    </row>
    <row r="27" spans="2:10" ht="41.25" customHeight="1">
      <c r="B27" s="112" t="s">
        <v>547</v>
      </c>
      <c r="C27" s="112" t="s">
        <v>1358</v>
      </c>
      <c r="D27" s="193" t="s">
        <v>548</v>
      </c>
      <c r="E27" s="193">
        <f t="shared" si="0"/>
        <v>245</v>
      </c>
      <c r="F27" s="303">
        <f t="shared" si="2"/>
        <v>48199</v>
      </c>
      <c r="G27" s="345">
        <f t="shared" si="1"/>
        <v>36063</v>
      </c>
      <c r="H27" s="43"/>
      <c r="I27" s="180"/>
      <c r="J27" s="635"/>
    </row>
    <row r="28" spans="2:10" ht="41.25" customHeight="1">
      <c r="B28" s="112" t="s">
        <v>549</v>
      </c>
      <c r="C28" s="112" t="s">
        <v>1359</v>
      </c>
      <c r="D28" s="193" t="s">
        <v>548</v>
      </c>
      <c r="E28" s="193">
        <f t="shared" si="0"/>
        <v>265</v>
      </c>
      <c r="F28" s="303">
        <f t="shared" si="2"/>
        <v>58956</v>
      </c>
      <c r="G28" s="345">
        <f t="shared" si="1"/>
        <v>44111</v>
      </c>
      <c r="H28" s="43"/>
      <c r="I28" s="1466" t="s">
        <v>877</v>
      </c>
      <c r="J28" s="1467"/>
    </row>
    <row r="29" spans="2:10" ht="41.25" customHeight="1">
      <c r="B29" s="556" t="s">
        <v>1083</v>
      </c>
      <c r="C29" s="556" t="s">
        <v>1360</v>
      </c>
      <c r="D29" s="536" t="s">
        <v>551</v>
      </c>
      <c r="E29" s="536">
        <f t="shared" si="0"/>
        <v>145</v>
      </c>
      <c r="F29" s="430">
        <f t="shared" si="2"/>
        <v>25922</v>
      </c>
      <c r="G29" s="345">
        <f t="shared" si="1"/>
        <v>19395</v>
      </c>
      <c r="H29" s="43"/>
      <c r="I29" s="1466"/>
      <c r="J29" s="1467"/>
    </row>
    <row r="30" spans="2:10" ht="41.25" customHeight="1">
      <c r="B30" s="556" t="s">
        <v>1084</v>
      </c>
      <c r="C30" s="556" t="s">
        <v>1361</v>
      </c>
      <c r="D30" s="536" t="s">
        <v>551</v>
      </c>
      <c r="E30" s="536">
        <f t="shared" si="0"/>
        <v>160</v>
      </c>
      <c r="F30" s="430">
        <f t="shared" si="2"/>
        <v>31990</v>
      </c>
      <c r="G30" s="345">
        <f t="shared" si="1"/>
        <v>23935</v>
      </c>
      <c r="H30" s="43"/>
      <c r="I30" s="1466"/>
      <c r="J30" s="1467"/>
    </row>
    <row r="31" spans="2:10" ht="41.25" customHeight="1">
      <c r="B31" s="112" t="s">
        <v>550</v>
      </c>
      <c r="C31" s="112" t="s">
        <v>1362</v>
      </c>
      <c r="D31" s="193" t="s">
        <v>551</v>
      </c>
      <c r="E31" s="193">
        <f t="shared" si="0"/>
        <v>120</v>
      </c>
      <c r="F31" s="303">
        <f t="shared" si="2"/>
        <v>22063</v>
      </c>
      <c r="G31" s="345">
        <f t="shared" si="1"/>
        <v>16508</v>
      </c>
      <c r="H31" s="43"/>
      <c r="I31" s="633"/>
      <c r="J31" s="634"/>
    </row>
    <row r="32" spans="2:10" ht="41.25" customHeight="1">
      <c r="B32" s="112" t="s">
        <v>552</v>
      </c>
      <c r="C32" s="112" t="s">
        <v>1363</v>
      </c>
      <c r="D32" s="193" t="s">
        <v>173</v>
      </c>
      <c r="E32" s="193">
        <f t="shared" si="0"/>
        <v>160</v>
      </c>
      <c r="F32" s="303">
        <f t="shared" si="2"/>
        <v>27892</v>
      </c>
      <c r="G32" s="345">
        <f t="shared" si="1"/>
        <v>20869</v>
      </c>
      <c r="H32" s="43"/>
      <c r="I32" s="638"/>
      <c r="J32" s="639"/>
    </row>
    <row r="33" spans="2:10" ht="41.25" customHeight="1">
      <c r="B33" s="112" t="s">
        <v>553</v>
      </c>
      <c r="C33" s="112" t="s">
        <v>1364</v>
      </c>
      <c r="D33" s="193" t="s">
        <v>554</v>
      </c>
      <c r="E33" s="193">
        <f t="shared" ref="E33:E54" si="3">VLOOKUP(C33,Артикул,2,FALSE)</f>
        <v>75</v>
      </c>
      <c r="F33" s="303">
        <f t="shared" si="2"/>
        <v>15060</v>
      </c>
      <c r="G33" s="345">
        <f t="shared" si="1"/>
        <v>11268</v>
      </c>
      <c r="H33" s="43"/>
      <c r="I33" s="1427"/>
      <c r="J33" s="1428"/>
    </row>
    <row r="34" spans="2:10" ht="41.25" customHeight="1">
      <c r="B34" s="112" t="s">
        <v>555</v>
      </c>
      <c r="C34" s="112" t="s">
        <v>1365</v>
      </c>
      <c r="D34" s="193" t="s">
        <v>556</v>
      </c>
      <c r="E34" s="193">
        <f t="shared" si="3"/>
        <v>85</v>
      </c>
      <c r="F34" s="303">
        <f t="shared" si="2"/>
        <v>16443</v>
      </c>
      <c r="G34" s="345">
        <f t="shared" si="1"/>
        <v>12303</v>
      </c>
      <c r="H34" s="43"/>
      <c r="I34" s="180"/>
      <c r="J34" s="635"/>
    </row>
    <row r="35" spans="2:10" ht="41.25" customHeight="1">
      <c r="B35" s="556" t="s">
        <v>1085</v>
      </c>
      <c r="C35" s="556" t="s">
        <v>1366</v>
      </c>
      <c r="D35" s="536" t="s">
        <v>1086</v>
      </c>
      <c r="E35" s="539">
        <f t="shared" si="3"/>
        <v>185</v>
      </c>
      <c r="F35" s="557">
        <f t="shared" si="2"/>
        <v>34791</v>
      </c>
      <c r="G35" s="345">
        <f t="shared" si="1"/>
        <v>26031</v>
      </c>
      <c r="H35" s="43"/>
      <c r="I35" s="579"/>
      <c r="J35" s="580"/>
    </row>
    <row r="36" spans="2:10" ht="41.25" customHeight="1" thickBot="1">
      <c r="B36" s="558" t="s">
        <v>1087</v>
      </c>
      <c r="C36" s="558" t="s">
        <v>1367</v>
      </c>
      <c r="D36" s="542" t="s">
        <v>1086</v>
      </c>
      <c r="E36" s="559">
        <f t="shared" si="3"/>
        <v>195</v>
      </c>
      <c r="F36" s="557">
        <f t="shared" si="2"/>
        <v>38601</v>
      </c>
      <c r="G36" s="409">
        <f t="shared" si="1"/>
        <v>28882</v>
      </c>
      <c r="H36" s="43"/>
      <c r="I36" s="367"/>
      <c r="J36" s="46"/>
    </row>
    <row r="37" spans="2:10" ht="41.25" customHeight="1">
      <c r="B37" s="218" t="s">
        <v>557</v>
      </c>
      <c r="C37" s="218" t="s">
        <v>1574</v>
      </c>
      <c r="D37" s="219" t="s">
        <v>10</v>
      </c>
      <c r="E37" s="220">
        <f t="shared" si="3"/>
        <v>15</v>
      </c>
      <c r="F37" s="402">
        <f t="shared" si="2"/>
        <v>2333</v>
      </c>
      <c r="G37" s="344">
        <f t="shared" si="1"/>
        <v>1746</v>
      </c>
      <c r="H37" s="43"/>
      <c r="I37" s="367"/>
      <c r="J37" s="46"/>
    </row>
    <row r="38" spans="2:10" ht="41.25" customHeight="1">
      <c r="B38" s="403" t="s">
        <v>558</v>
      </c>
      <c r="C38" s="403" t="s">
        <v>1575</v>
      </c>
      <c r="D38" s="235" t="s">
        <v>11</v>
      </c>
      <c r="E38" s="232">
        <f t="shared" si="3"/>
        <v>31</v>
      </c>
      <c r="F38" s="404">
        <f t="shared" si="2"/>
        <v>4328</v>
      </c>
      <c r="G38" s="410">
        <f t="shared" si="1"/>
        <v>3239</v>
      </c>
      <c r="H38" s="43"/>
      <c r="I38" s="367"/>
      <c r="J38" s="46"/>
    </row>
    <row r="39" spans="2:10" ht="41.25" customHeight="1">
      <c r="B39" s="403" t="s">
        <v>559</v>
      </c>
      <c r="C39" s="403" t="s">
        <v>1579</v>
      </c>
      <c r="D39" s="235" t="s">
        <v>11</v>
      </c>
      <c r="E39" s="232">
        <f t="shared" si="3"/>
        <v>7</v>
      </c>
      <c r="F39" s="404">
        <f t="shared" si="2"/>
        <v>1103</v>
      </c>
      <c r="G39" s="409">
        <f t="shared" si="1"/>
        <v>826</v>
      </c>
      <c r="H39" s="43"/>
      <c r="I39" s="367"/>
      <c r="J39" s="46"/>
    </row>
    <row r="40" spans="2:10" ht="41.25" customHeight="1">
      <c r="B40" s="403" t="s">
        <v>560</v>
      </c>
      <c r="C40" s="403" t="s">
        <v>1580</v>
      </c>
      <c r="D40" s="235" t="s">
        <v>387</v>
      </c>
      <c r="E40" s="232">
        <f t="shared" si="3"/>
        <v>7</v>
      </c>
      <c r="F40" s="404">
        <f t="shared" si="2"/>
        <v>1103</v>
      </c>
      <c r="G40" s="345">
        <f t="shared" si="1"/>
        <v>826</v>
      </c>
      <c r="H40" s="43"/>
      <c r="I40" s="367"/>
      <c r="J40" s="46"/>
    </row>
    <row r="41" spans="2:10" ht="41.25" customHeight="1" thickBot="1">
      <c r="B41" s="405" t="s">
        <v>561</v>
      </c>
      <c r="C41" s="405" t="s">
        <v>1581</v>
      </c>
      <c r="D41" s="237" t="s">
        <v>388</v>
      </c>
      <c r="E41" s="238">
        <f t="shared" si="3"/>
        <v>7</v>
      </c>
      <c r="F41" s="406">
        <f t="shared" si="2"/>
        <v>1103</v>
      </c>
      <c r="G41" s="346">
        <f t="shared" si="1"/>
        <v>826</v>
      </c>
      <c r="H41" s="43"/>
      <c r="I41" s="367"/>
      <c r="J41" s="46"/>
    </row>
    <row r="42" spans="2:10" ht="41.25" customHeight="1">
      <c r="B42" s="168" t="s">
        <v>562</v>
      </c>
      <c r="C42" s="168" t="s">
        <v>1274</v>
      </c>
      <c r="D42" s="165" t="s">
        <v>492</v>
      </c>
      <c r="E42" s="165">
        <f t="shared" si="3"/>
        <v>55</v>
      </c>
      <c r="F42" s="182">
        <f t="shared" si="2"/>
        <v>11665</v>
      </c>
      <c r="G42" s="224">
        <f>ROUNDUP(CEILING(F42*(1-скидка),1)*(1+наценка),1)</f>
        <v>8728</v>
      </c>
      <c r="H42" s="43"/>
      <c r="I42" s="367"/>
      <c r="J42" s="46"/>
    </row>
    <row r="43" spans="2:10" ht="41.25" customHeight="1">
      <c r="B43" s="112" t="s">
        <v>563</v>
      </c>
      <c r="C43" s="112" t="s">
        <v>1275</v>
      </c>
      <c r="D43" s="193" t="s">
        <v>494</v>
      </c>
      <c r="E43" s="193">
        <f t="shared" si="3"/>
        <v>70</v>
      </c>
      <c r="F43" s="303">
        <f t="shared" si="2"/>
        <v>14346</v>
      </c>
      <c r="G43" s="345">
        <f t="shared" si="1"/>
        <v>10734</v>
      </c>
      <c r="H43" s="43"/>
      <c r="I43" s="367"/>
      <c r="J43" s="46"/>
    </row>
    <row r="44" spans="2:10" ht="41.25" customHeight="1">
      <c r="B44" s="112" t="s">
        <v>564</v>
      </c>
      <c r="C44" s="112" t="s">
        <v>1276</v>
      </c>
      <c r="D44" s="193" t="s">
        <v>496</v>
      </c>
      <c r="E44" s="193">
        <f t="shared" si="3"/>
        <v>80</v>
      </c>
      <c r="F44" s="303">
        <f t="shared" si="2"/>
        <v>16914</v>
      </c>
      <c r="G44" s="345">
        <f t="shared" si="1"/>
        <v>12656</v>
      </c>
      <c r="H44" s="43"/>
      <c r="I44" s="367"/>
      <c r="J44" s="46"/>
    </row>
    <row r="45" spans="2:10" ht="41.25" customHeight="1">
      <c r="B45" s="112" t="s">
        <v>565</v>
      </c>
      <c r="C45" s="112" t="s">
        <v>1277</v>
      </c>
      <c r="D45" s="193" t="s">
        <v>498</v>
      </c>
      <c r="E45" s="193">
        <f t="shared" si="3"/>
        <v>105</v>
      </c>
      <c r="F45" s="303">
        <f t="shared" si="2"/>
        <v>20950</v>
      </c>
      <c r="G45" s="345">
        <f t="shared" si="1"/>
        <v>15675</v>
      </c>
      <c r="H45" s="43"/>
      <c r="I45" s="367"/>
      <c r="J45" s="46"/>
    </row>
    <row r="46" spans="2:10" ht="41.25" customHeight="1">
      <c r="B46" s="112" t="s">
        <v>566</v>
      </c>
      <c r="C46" s="112" t="s">
        <v>1278</v>
      </c>
      <c r="D46" s="193" t="s">
        <v>500</v>
      </c>
      <c r="E46" s="193">
        <f t="shared" si="3"/>
        <v>65</v>
      </c>
      <c r="F46" s="303">
        <f t="shared" si="2"/>
        <v>14200</v>
      </c>
      <c r="G46" s="345">
        <f t="shared" si="1"/>
        <v>10625</v>
      </c>
      <c r="H46" s="43"/>
      <c r="I46" s="367"/>
      <c r="J46" s="46"/>
    </row>
    <row r="47" spans="2:10" ht="41.25" customHeight="1">
      <c r="B47" s="556" t="s">
        <v>1088</v>
      </c>
      <c r="C47" s="556" t="s">
        <v>1320</v>
      </c>
      <c r="D47" s="536" t="s">
        <v>1064</v>
      </c>
      <c r="E47" s="536">
        <f t="shared" si="3"/>
        <v>20</v>
      </c>
      <c r="F47" s="430">
        <f t="shared" si="2"/>
        <v>4146</v>
      </c>
      <c r="G47" s="345">
        <f t="shared" si="1"/>
        <v>3103</v>
      </c>
      <c r="H47" s="43"/>
      <c r="I47" s="367"/>
      <c r="J47" s="46"/>
    </row>
    <row r="48" spans="2:10" ht="41.25" customHeight="1">
      <c r="B48" s="556" t="s">
        <v>1089</v>
      </c>
      <c r="C48" s="556" t="s">
        <v>1321</v>
      </c>
      <c r="D48" s="536" t="s">
        <v>1090</v>
      </c>
      <c r="E48" s="536">
        <f t="shared" si="3"/>
        <v>60</v>
      </c>
      <c r="F48" s="430">
        <f t="shared" si="2"/>
        <v>14509</v>
      </c>
      <c r="G48" s="345">
        <f t="shared" si="1"/>
        <v>10856</v>
      </c>
      <c r="H48" s="43"/>
      <c r="I48" s="367"/>
      <c r="J48" s="46"/>
    </row>
    <row r="49" spans="2:10" ht="41.25" customHeight="1">
      <c r="B49" s="112" t="s">
        <v>567</v>
      </c>
      <c r="C49" s="112" t="s">
        <v>1322</v>
      </c>
      <c r="D49" s="193" t="s">
        <v>502</v>
      </c>
      <c r="E49" s="193">
        <f t="shared" si="3"/>
        <v>25</v>
      </c>
      <c r="F49" s="303">
        <f t="shared" si="2"/>
        <v>6537</v>
      </c>
      <c r="G49" s="345">
        <f t="shared" si="1"/>
        <v>4891</v>
      </c>
      <c r="H49" s="43"/>
      <c r="I49" s="367"/>
      <c r="J49" s="46"/>
    </row>
    <row r="50" spans="2:10" ht="41.25" customHeight="1">
      <c r="B50" s="112" t="s">
        <v>568</v>
      </c>
      <c r="C50" s="112" t="s">
        <v>1323</v>
      </c>
      <c r="D50" s="193" t="s">
        <v>569</v>
      </c>
      <c r="E50" s="193">
        <f t="shared" si="3"/>
        <v>20</v>
      </c>
      <c r="F50" s="303">
        <f t="shared" si="2"/>
        <v>3314</v>
      </c>
      <c r="G50" s="409">
        <f t="shared" si="1"/>
        <v>2480</v>
      </c>
      <c r="H50" s="43"/>
      <c r="I50" s="367"/>
      <c r="J50" s="46"/>
    </row>
    <row r="51" spans="2:10" ht="41.25" customHeight="1">
      <c r="B51" s="112" t="s">
        <v>570</v>
      </c>
      <c r="C51" s="112" t="s">
        <v>1324</v>
      </c>
      <c r="D51" s="193" t="s">
        <v>504</v>
      </c>
      <c r="E51" s="193">
        <f t="shared" si="3"/>
        <v>30</v>
      </c>
      <c r="F51" s="303">
        <f t="shared" si="2"/>
        <v>5477</v>
      </c>
      <c r="G51" s="345">
        <f t="shared" si="1"/>
        <v>4098</v>
      </c>
      <c r="H51" s="43"/>
      <c r="I51" s="367"/>
      <c r="J51" s="46"/>
    </row>
    <row r="52" spans="2:10" ht="41.25" customHeight="1">
      <c r="B52" s="573" t="s">
        <v>1073</v>
      </c>
      <c r="C52" s="573" t="s">
        <v>1372</v>
      </c>
      <c r="D52" s="574" t="s">
        <v>200</v>
      </c>
      <c r="E52" s="574">
        <f t="shared" si="3"/>
        <v>18</v>
      </c>
      <c r="F52" s="418">
        <f t="shared" si="2"/>
        <v>4074</v>
      </c>
      <c r="G52" s="345">
        <f t="shared" si="1"/>
        <v>3049</v>
      </c>
      <c r="H52" s="43"/>
      <c r="I52" s="367"/>
      <c r="J52" s="46"/>
    </row>
    <row r="53" spans="2:10" ht="41.25" customHeight="1">
      <c r="B53" s="332" t="s">
        <v>571</v>
      </c>
      <c r="C53" s="332" t="s">
        <v>1267</v>
      </c>
      <c r="D53" s="299" t="s">
        <v>572</v>
      </c>
      <c r="E53" s="299">
        <f t="shared" si="3"/>
        <v>11</v>
      </c>
      <c r="F53" s="407">
        <f t="shared" si="2"/>
        <v>2834</v>
      </c>
      <c r="G53" s="345">
        <f t="shared" si="1"/>
        <v>2121</v>
      </c>
      <c r="H53" s="43"/>
      <c r="I53" s="367"/>
      <c r="J53" s="46"/>
    </row>
    <row r="54" spans="2:10" ht="41.25" customHeight="1" thickBot="1">
      <c r="B54" s="169" t="s">
        <v>573</v>
      </c>
      <c r="C54" s="169" t="s">
        <v>1268</v>
      </c>
      <c r="D54" s="133" t="s">
        <v>574</v>
      </c>
      <c r="E54" s="133">
        <f t="shared" si="3"/>
        <v>20</v>
      </c>
      <c r="F54" s="304">
        <f t="shared" si="2"/>
        <v>4888</v>
      </c>
      <c r="G54" s="346">
        <f t="shared" si="1"/>
        <v>3658</v>
      </c>
      <c r="H54" s="43"/>
      <c r="I54" s="367"/>
      <c r="J54" s="46"/>
    </row>
    <row r="55" spans="2:10" ht="41.25" customHeight="1">
      <c r="B55" s="1343"/>
      <c r="C55" s="1344"/>
      <c r="D55" s="1344"/>
      <c r="E55" s="1344"/>
      <c r="F55" s="1344"/>
      <c r="G55" s="1344"/>
      <c r="H55" s="43"/>
      <c r="I55" s="367"/>
      <c r="J55" s="46"/>
    </row>
    <row r="56" spans="2:10" ht="41.25" customHeight="1">
      <c r="B56" s="1343"/>
      <c r="C56" s="1344"/>
      <c r="D56" s="1344"/>
      <c r="E56" s="1344"/>
      <c r="F56" s="1344"/>
      <c r="G56" s="1344"/>
      <c r="H56" s="43"/>
      <c r="I56" s="367"/>
      <c r="J56" s="46"/>
    </row>
    <row r="57" spans="2:10" ht="41.25" customHeight="1">
      <c r="B57" s="365"/>
      <c r="C57" s="728"/>
      <c r="D57" s="265"/>
      <c r="E57" s="265"/>
      <c r="F57" s="266"/>
      <c r="G57" s="150"/>
      <c r="H57" s="43"/>
      <c r="I57" s="367"/>
      <c r="J57" s="46"/>
    </row>
    <row r="58" spans="2:10" ht="41.25" customHeight="1">
      <c r="B58" s="365"/>
      <c r="C58" s="728"/>
      <c r="D58" s="265"/>
      <c r="E58" s="265"/>
      <c r="F58" s="266"/>
      <c r="G58" s="150"/>
      <c r="H58" s="43"/>
      <c r="I58" s="367"/>
      <c r="J58" s="46"/>
    </row>
    <row r="59" spans="2:10" ht="41.25" customHeight="1">
      <c r="B59" s="365"/>
      <c r="C59" s="728"/>
      <c r="D59" s="265"/>
      <c r="E59" s="265"/>
      <c r="F59" s="266"/>
      <c r="G59" s="150"/>
      <c r="H59" s="43"/>
      <c r="I59" s="367"/>
      <c r="J59" s="46"/>
    </row>
    <row r="60" spans="2:10" ht="41.25" customHeight="1">
      <c r="B60" s="365"/>
      <c r="C60" s="728"/>
      <c r="D60" s="265"/>
      <c r="E60" s="265"/>
      <c r="F60" s="266"/>
      <c r="G60" s="150"/>
      <c r="H60" s="43"/>
      <c r="I60" s="367"/>
      <c r="J60" s="46"/>
    </row>
    <row r="61" spans="2:10" ht="24.75" customHeight="1">
      <c r="B61" s="365"/>
      <c r="C61" s="728"/>
      <c r="D61" s="265"/>
      <c r="E61" s="265"/>
      <c r="F61" s="266"/>
      <c r="G61" s="150"/>
      <c r="H61" s="1344"/>
      <c r="I61" s="1344"/>
      <c r="J61" s="1345"/>
    </row>
    <row r="62" spans="2:10" ht="32.25" customHeight="1">
      <c r="B62" s="365"/>
      <c r="C62" s="728"/>
      <c r="D62" s="265"/>
      <c r="E62" s="265"/>
      <c r="F62" s="266"/>
      <c r="G62" s="150"/>
      <c r="H62" s="1344"/>
      <c r="I62" s="1344"/>
      <c r="J62" s="1345"/>
    </row>
    <row r="63" spans="2:10" ht="41.25" customHeight="1">
      <c r="B63" s="365"/>
      <c r="C63" s="728"/>
      <c r="D63" s="265"/>
      <c r="E63" s="265"/>
      <c r="F63" s="266"/>
      <c r="G63" s="150"/>
      <c r="H63" s="43"/>
      <c r="I63" s="43"/>
      <c r="J63" s="44"/>
    </row>
    <row r="64" spans="2:10" ht="41.25" customHeight="1">
      <c r="B64" s="365"/>
      <c r="C64" s="728"/>
      <c r="D64" s="265"/>
      <c r="E64" s="265"/>
      <c r="F64" s="266"/>
      <c r="G64" s="150"/>
      <c r="H64" s="43"/>
      <c r="I64" s="43"/>
      <c r="J64" s="44"/>
    </row>
    <row r="65" spans="2:10" ht="41.25" customHeight="1">
      <c r="B65" s="365"/>
      <c r="C65" s="728"/>
      <c r="D65" s="265"/>
      <c r="E65" s="265"/>
      <c r="F65" s="266"/>
      <c r="G65" s="150"/>
      <c r="H65" s="43"/>
      <c r="I65" s="43"/>
      <c r="J65" s="44"/>
    </row>
    <row r="66" spans="2:10" ht="41.25" customHeight="1">
      <c r="B66" s="365"/>
      <c r="C66" s="728"/>
      <c r="D66" s="265"/>
      <c r="E66" s="265"/>
      <c r="F66" s="266"/>
      <c r="G66" s="150"/>
      <c r="H66" s="43"/>
      <c r="I66" s="43"/>
      <c r="J66" s="44"/>
    </row>
    <row r="67" spans="2:10" ht="41.25" customHeight="1">
      <c r="B67" s="365"/>
      <c r="C67" s="728"/>
      <c r="D67" s="265"/>
      <c r="E67" s="265"/>
      <c r="F67" s="266"/>
      <c r="G67" s="150"/>
      <c r="H67" s="43"/>
      <c r="I67" s="43"/>
      <c r="J67" s="44"/>
    </row>
    <row r="68" spans="2:10" ht="41.25" customHeight="1">
      <c r="B68" s="365"/>
      <c r="C68" s="728"/>
      <c r="D68" s="265"/>
      <c r="E68" s="265"/>
      <c r="F68" s="266"/>
      <c r="G68" s="150"/>
      <c r="H68" s="43"/>
      <c r="I68" s="43"/>
      <c r="J68" s="44"/>
    </row>
    <row r="69" spans="2:10" ht="41.25" customHeight="1">
      <c r="B69" s="365"/>
      <c r="C69" s="728"/>
      <c r="D69" s="265"/>
      <c r="E69" s="265"/>
      <c r="F69" s="266"/>
      <c r="G69" s="150"/>
      <c r="H69" s="43"/>
      <c r="I69" s="43"/>
      <c r="J69" s="44"/>
    </row>
    <row r="70" spans="2:10" ht="41.25" customHeight="1">
      <c r="B70" s="365"/>
      <c r="C70" s="728"/>
      <c r="D70" s="265"/>
      <c r="E70" s="265"/>
      <c r="F70" s="266"/>
      <c r="G70" s="150"/>
      <c r="H70" s="43"/>
      <c r="I70" s="43"/>
      <c r="J70" s="44"/>
    </row>
    <row r="71" spans="2:10" ht="41.25" customHeight="1">
      <c r="B71" s="365"/>
      <c r="C71" s="728"/>
      <c r="D71" s="265"/>
      <c r="E71" s="265"/>
      <c r="F71" s="266"/>
      <c r="G71" s="150"/>
      <c r="H71" s="43"/>
      <c r="I71" s="43"/>
      <c r="J71" s="44"/>
    </row>
    <row r="72" spans="2:10" ht="41.25" customHeight="1">
      <c r="B72" s="365"/>
      <c r="C72" s="728"/>
      <c r="D72" s="265"/>
      <c r="E72" s="265"/>
      <c r="F72" s="266"/>
      <c r="G72" s="150"/>
      <c r="H72" s="43"/>
      <c r="I72" s="43"/>
      <c r="J72" s="44"/>
    </row>
    <row r="73" spans="2:10" ht="41.25" customHeight="1">
      <c r="B73" s="365"/>
      <c r="C73" s="728"/>
      <c r="D73" s="265"/>
      <c r="E73" s="265"/>
      <c r="F73" s="266"/>
      <c r="G73" s="150"/>
      <c r="H73" s="43"/>
      <c r="I73" s="43"/>
      <c r="J73" s="44"/>
    </row>
    <row r="74" spans="2:10" ht="41.25" customHeight="1">
      <c r="B74" s="365"/>
      <c r="C74" s="728"/>
      <c r="D74" s="265"/>
      <c r="E74" s="265"/>
      <c r="F74" s="266"/>
      <c r="G74" s="150"/>
      <c r="H74" s="43"/>
      <c r="I74" s="43"/>
      <c r="J74" s="44"/>
    </row>
    <row r="75" spans="2:10" ht="41.25" customHeight="1">
      <c r="B75" s="50"/>
      <c r="C75" s="687"/>
      <c r="D75" s="51"/>
      <c r="E75" s="51"/>
      <c r="F75" s="52"/>
      <c r="G75" s="52"/>
      <c r="H75" s="43"/>
      <c r="I75" s="43"/>
      <c r="J75" s="44"/>
    </row>
    <row r="76" spans="2:10" ht="41.25" customHeight="1">
      <c r="B76" s="50"/>
      <c r="C76" s="687"/>
      <c r="D76" s="51"/>
      <c r="E76" s="51"/>
      <c r="F76" s="52"/>
      <c r="G76" s="52"/>
      <c r="H76" s="43"/>
      <c r="I76" s="43"/>
      <c r="J76" s="44"/>
    </row>
    <row r="77" spans="2:10" ht="41.25" customHeight="1">
      <c r="B77" s="50"/>
      <c r="C77" s="687"/>
      <c r="D77" s="51"/>
      <c r="E77" s="51"/>
      <c r="F77" s="52"/>
      <c r="G77" s="52"/>
      <c r="H77" s="43"/>
      <c r="I77" s="43"/>
      <c r="J77" s="44"/>
    </row>
    <row r="78" spans="2:10" ht="41.25" customHeight="1">
      <c r="B78" s="50"/>
      <c r="C78" s="687"/>
      <c r="D78" s="51"/>
      <c r="E78" s="51"/>
      <c r="F78" s="52"/>
      <c r="G78" s="52"/>
      <c r="H78" s="43"/>
      <c r="I78" s="43"/>
      <c r="J78" s="44"/>
    </row>
    <row r="79" spans="2:10" ht="41.25" customHeight="1">
      <c r="B79" s="50"/>
      <c r="C79" s="687"/>
      <c r="D79" s="51"/>
      <c r="E79" s="51"/>
      <c r="F79" s="52"/>
      <c r="G79" s="52"/>
      <c r="H79" s="43"/>
      <c r="I79" s="43"/>
      <c r="J79" s="44"/>
    </row>
    <row r="80" spans="2:10" ht="41.25" customHeight="1">
      <c r="B80" s="50"/>
      <c r="C80" s="687"/>
      <c r="D80" s="51"/>
      <c r="E80" s="51"/>
      <c r="F80" s="52"/>
      <c r="G80" s="52"/>
      <c r="H80" s="43"/>
      <c r="I80" s="43"/>
      <c r="J80" s="44"/>
    </row>
    <row r="81" spans="2:10" ht="41.25" customHeight="1">
      <c r="B81" s="50"/>
      <c r="C81" s="687"/>
      <c r="D81" s="51"/>
      <c r="E81" s="51"/>
      <c r="F81" s="52"/>
      <c r="G81" s="52"/>
      <c r="H81" s="43"/>
      <c r="I81" s="43"/>
      <c r="J81" s="44"/>
    </row>
    <row r="82" spans="2:10" ht="41.25" customHeight="1">
      <c r="B82" s="50"/>
      <c r="C82" s="687"/>
      <c r="D82" s="51"/>
      <c r="E82" s="51"/>
      <c r="F82" s="52"/>
      <c r="G82" s="52"/>
      <c r="H82" s="43"/>
      <c r="I82" s="43"/>
      <c r="J82" s="44"/>
    </row>
    <row r="83" spans="2:10" ht="41.25" customHeight="1">
      <c r="B83" s="50"/>
      <c r="C83" s="687"/>
      <c r="D83" s="51"/>
      <c r="E83" s="51"/>
      <c r="F83" s="52"/>
      <c r="G83" s="52"/>
      <c r="H83" s="43"/>
      <c r="I83" s="43"/>
      <c r="J83" s="44"/>
    </row>
    <row r="84" spans="2:10" ht="41.25" customHeight="1">
      <c r="B84" s="50"/>
      <c r="C84" s="687"/>
      <c r="D84" s="51"/>
      <c r="E84" s="51"/>
      <c r="F84" s="52"/>
      <c r="G84" s="52"/>
      <c r="H84" s="43"/>
      <c r="I84" s="43"/>
      <c r="J84" s="44"/>
    </row>
    <row r="85" spans="2:10" ht="41.25" customHeight="1">
      <c r="B85" s="50"/>
      <c r="C85" s="687"/>
      <c r="D85" s="51"/>
      <c r="E85" s="51"/>
      <c r="F85" s="52"/>
      <c r="G85" s="52"/>
      <c r="H85" s="43"/>
      <c r="I85" s="43"/>
      <c r="J85" s="44"/>
    </row>
    <row r="86" spans="2:10" ht="41.25" customHeight="1">
      <c r="B86" s="50"/>
      <c r="C86" s="687"/>
      <c r="D86" s="51"/>
      <c r="E86" s="51"/>
      <c r="F86" s="52"/>
      <c r="G86" s="52"/>
      <c r="H86" s="43"/>
      <c r="I86" s="43"/>
      <c r="J86" s="44"/>
    </row>
    <row r="87" spans="2:10" ht="41.25" customHeight="1">
      <c r="B87" s="50"/>
      <c r="C87" s="687"/>
      <c r="D87" s="51"/>
      <c r="E87" s="51"/>
      <c r="F87" s="52"/>
      <c r="G87" s="52"/>
      <c r="H87" s="43"/>
      <c r="I87" s="43"/>
      <c r="J87" s="44"/>
    </row>
    <row r="88" spans="2:10" ht="41.25" customHeight="1">
      <c r="B88" s="50"/>
      <c r="C88" s="687"/>
      <c r="D88" s="51"/>
      <c r="E88" s="51"/>
      <c r="F88" s="52"/>
      <c r="G88" s="52"/>
      <c r="H88" s="43"/>
      <c r="I88" s="43"/>
      <c r="J88" s="44"/>
    </row>
    <row r="89" spans="2:10" ht="41.25" customHeight="1">
      <c r="B89" s="50"/>
      <c r="C89" s="687"/>
      <c r="D89" s="51"/>
      <c r="E89" s="51"/>
      <c r="F89" s="52"/>
      <c r="G89" s="52"/>
      <c r="H89" s="43"/>
      <c r="I89" s="43"/>
      <c r="J89" s="44"/>
    </row>
    <row r="90" spans="2:10" ht="41.25" customHeight="1">
      <c r="B90" s="50"/>
      <c r="C90" s="687"/>
      <c r="D90" s="51"/>
      <c r="E90" s="51"/>
      <c r="F90" s="52"/>
      <c r="G90" s="52"/>
      <c r="H90" s="43"/>
      <c r="I90" s="43"/>
      <c r="J90" s="44"/>
    </row>
    <row r="91" spans="2:10" ht="41.25" customHeight="1">
      <c r="B91" s="50"/>
      <c r="C91" s="687"/>
      <c r="D91" s="51"/>
      <c r="E91" s="51"/>
      <c r="F91" s="52"/>
      <c r="G91" s="52"/>
      <c r="H91" s="43"/>
      <c r="I91" s="43"/>
      <c r="J91" s="44"/>
    </row>
    <row r="92" spans="2:10" ht="41.25" customHeight="1">
      <c r="B92" s="50"/>
      <c r="C92" s="687"/>
      <c r="D92" s="51"/>
      <c r="E92" s="51"/>
      <c r="F92" s="52"/>
      <c r="G92" s="52"/>
      <c r="H92" s="43"/>
      <c r="I92" s="43"/>
      <c r="J92" s="44"/>
    </row>
    <row r="93" spans="2:10" ht="41.25" customHeight="1">
      <c r="B93" s="50"/>
      <c r="C93" s="687"/>
      <c r="D93" s="51"/>
      <c r="E93" s="51"/>
      <c r="F93" s="52"/>
      <c r="G93" s="52"/>
      <c r="H93" s="43"/>
      <c r="I93" s="43"/>
      <c r="J93" s="44"/>
    </row>
    <row r="94" spans="2:10" ht="41.25" customHeight="1">
      <c r="B94" s="50"/>
      <c r="C94" s="687"/>
      <c r="D94" s="51"/>
      <c r="E94" s="51"/>
      <c r="F94" s="52"/>
      <c r="G94" s="52"/>
      <c r="H94" s="43"/>
      <c r="I94" s="43"/>
      <c r="J94" s="44"/>
    </row>
    <row r="95" spans="2:10" ht="41.25" customHeight="1">
      <c r="B95" s="50"/>
      <c r="C95" s="687"/>
      <c r="D95" s="51"/>
      <c r="E95" s="51"/>
      <c r="F95" s="52"/>
      <c r="G95" s="52"/>
      <c r="H95" s="43"/>
      <c r="I95" s="43"/>
      <c r="J95" s="44"/>
    </row>
    <row r="96" spans="2:10" ht="41.25" customHeight="1">
      <c r="B96" s="50"/>
      <c r="C96" s="687"/>
      <c r="D96" s="51"/>
      <c r="E96" s="51"/>
      <c r="F96" s="52"/>
      <c r="G96" s="52"/>
      <c r="H96" s="43"/>
      <c r="I96" s="43"/>
      <c r="J96" s="44"/>
    </row>
    <row r="97" spans="2:10" ht="41.25" customHeight="1">
      <c r="B97" s="50"/>
      <c r="C97" s="687"/>
      <c r="D97" s="51"/>
      <c r="E97" s="51"/>
      <c r="F97" s="52"/>
      <c r="G97" s="52"/>
      <c r="H97" s="43"/>
      <c r="I97" s="43"/>
      <c r="J97" s="44"/>
    </row>
    <row r="98" spans="2:10" ht="41.25" customHeight="1">
      <c r="B98" s="50"/>
      <c r="C98" s="687"/>
      <c r="D98" s="51"/>
      <c r="E98" s="51"/>
      <c r="F98" s="52"/>
      <c r="G98" s="52"/>
      <c r="H98" s="43"/>
      <c r="I98" s="43"/>
      <c r="J98" s="44"/>
    </row>
    <row r="99" spans="2:10" ht="41.25" customHeight="1" thickBot="1">
      <c r="B99" s="53"/>
      <c r="C99" s="688"/>
      <c r="D99" s="54"/>
      <c r="E99" s="54"/>
      <c r="F99" s="55"/>
      <c r="G99" s="55"/>
      <c r="H99" s="43"/>
      <c r="I99" s="43"/>
      <c r="J99" s="44"/>
    </row>
    <row r="100" spans="2:10" ht="41.25" customHeight="1"/>
    <row r="101" spans="2:10" ht="41.25" customHeight="1"/>
    <row r="102" spans="2:10" ht="41.25" customHeight="1"/>
    <row r="103" spans="2:10" ht="41.25" customHeight="1"/>
    <row r="104" spans="2:10" ht="41.25" customHeight="1"/>
    <row r="105" spans="2:10" ht="41.25" customHeight="1"/>
  </sheetData>
  <mergeCells count="32">
    <mergeCell ref="I33:J33"/>
    <mergeCell ref="I28:J30"/>
    <mergeCell ref="I10:J10"/>
    <mergeCell ref="I11:J11"/>
    <mergeCell ref="I13:J13"/>
    <mergeCell ref="I14:J14"/>
    <mergeCell ref="I26:J26"/>
    <mergeCell ref="I18:J19"/>
    <mergeCell ref="I12:J12"/>
    <mergeCell ref="I15:J15"/>
    <mergeCell ref="I16:J16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F2:I2"/>
    <mergeCell ref="I7:J7"/>
    <mergeCell ref="I9:J9"/>
    <mergeCell ref="I8:J8"/>
    <mergeCell ref="F10:F12"/>
    <mergeCell ref="F14:F16"/>
    <mergeCell ref="F18:F20"/>
    <mergeCell ref="F22:F24"/>
    <mergeCell ref="G10:G12"/>
    <mergeCell ref="G14:G16"/>
    <mergeCell ref="G18:G20"/>
    <mergeCell ref="G22:G24"/>
  </mergeCells>
  <hyperlinks>
    <hyperlink ref="B1" location="main!A1" display="НАЗАД" xr:uid="{00000000-0004-0000-1300-000000000000}"/>
  </hyperlinks>
  <printOptions horizontalCentered="1"/>
  <pageMargins left="0" right="0" top="0.39370078740157483" bottom="0.39370078740157483" header="0" footer="0"/>
  <pageSetup paperSize="9" scale="18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540673" r:id="rId4" name="TextBox1">
          <controlPr defaultSize="0" autoFill="0" autoLine="0" linkedCell="скидка!F3" r:id="rId5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540673" r:id="rId4" name="TextBox1"/>
      </mc:Fallback>
    </mc:AlternateContent>
    <mc:AlternateContent xmlns:mc="http://schemas.openxmlformats.org/markup-compatibility/2006">
      <mc:Choice Requires="x14">
        <control shapeId="540674" r:id="rId6" name="TextBox2">
          <controlPr defaultSize="0" autoFill="0" autoLine="0" linkedCell="скидка!F7" r:id="rId7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540674" r:id="rId6" name="TextBox2"/>
      </mc:Fallback>
    </mc:AlternateContent>
    <mc:AlternateContent xmlns:mc="http://schemas.openxmlformats.org/markup-compatibility/2006">
      <mc:Choice Requires="x14">
        <control shapeId="540675" r:id="rId8" name="Label1">
          <controlPr defaultSize="0" autoLine="0" r:id="rId9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540675" r:id="rId8" name="Label1"/>
      </mc:Fallback>
    </mc:AlternateContent>
    <mc:AlternateContent xmlns:mc="http://schemas.openxmlformats.org/markup-compatibility/2006">
      <mc:Choice Requires="x14">
        <control shapeId="540676" r:id="rId10" name="Label2">
          <controlPr defaultSize="0" autoLine="0" r:id="rId11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540676" r:id="rId10" name="Label2"/>
      </mc:Fallback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9">
    <pageSetUpPr fitToPage="1"/>
  </sheetPr>
  <dimension ref="A1:J86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8.4414062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200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молодежная Анима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393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168" t="s">
        <v>394</v>
      </c>
      <c r="C7" s="181" t="s">
        <v>1325</v>
      </c>
      <c r="D7" s="707" t="s">
        <v>392</v>
      </c>
      <c r="E7" s="165">
        <f t="shared" ref="E7:E38" si="0">VLOOKUP(C7,Артикул,2,FALSE)</f>
        <v>170</v>
      </c>
      <c r="F7" s="371">
        <f t="shared" ref="F7:F38" si="1">VLOOKUP(C7,Артикул,3,FALSE)</f>
        <v>30266</v>
      </c>
      <c r="G7" s="344">
        <f t="shared" ref="G7:G54" si="2">ROUNDUP(CEILING(F7*(1-скидка),1)*(1+наценка),1)</f>
        <v>22646</v>
      </c>
      <c r="H7" s="41"/>
      <c r="I7" s="1368" t="s">
        <v>667</v>
      </c>
      <c r="J7" s="1362"/>
    </row>
    <row r="8" spans="1:10" ht="41.25" customHeight="1">
      <c r="B8" s="112" t="s">
        <v>395</v>
      </c>
      <c r="C8" s="112" t="s">
        <v>1326</v>
      </c>
      <c r="D8" s="697" t="s">
        <v>146</v>
      </c>
      <c r="E8" s="247">
        <f t="shared" si="0"/>
        <v>100</v>
      </c>
      <c r="F8" s="392">
        <f t="shared" si="1"/>
        <v>16166</v>
      </c>
      <c r="G8" s="345">
        <f t="shared" si="2"/>
        <v>12096</v>
      </c>
      <c r="H8" s="43"/>
      <c r="I8" s="1368" t="s">
        <v>1233</v>
      </c>
      <c r="J8" s="1362"/>
    </row>
    <row r="9" spans="1:10" ht="41.25" customHeight="1">
      <c r="B9" s="112" t="s">
        <v>396</v>
      </c>
      <c r="C9" s="112" t="s">
        <v>1327</v>
      </c>
      <c r="D9" s="697" t="s">
        <v>146</v>
      </c>
      <c r="E9" s="247">
        <f t="shared" si="0"/>
        <v>115</v>
      </c>
      <c r="F9" s="392">
        <f t="shared" si="1"/>
        <v>19642</v>
      </c>
      <c r="G9" s="345">
        <f t="shared" si="2"/>
        <v>14697</v>
      </c>
      <c r="H9" s="43"/>
      <c r="I9" s="1368" t="s">
        <v>576</v>
      </c>
      <c r="J9" s="1362"/>
    </row>
    <row r="10" spans="1:10" ht="41.25" customHeight="1">
      <c r="B10" s="112" t="s">
        <v>397</v>
      </c>
      <c r="C10" s="112" t="s">
        <v>1328</v>
      </c>
      <c r="D10" s="697" t="s">
        <v>398</v>
      </c>
      <c r="E10" s="247">
        <f t="shared" si="0"/>
        <v>130</v>
      </c>
      <c r="F10" s="392">
        <f t="shared" si="1"/>
        <v>26124</v>
      </c>
      <c r="G10" s="345">
        <f t="shared" si="2"/>
        <v>19546</v>
      </c>
      <c r="H10" s="45"/>
      <c r="I10" s="1368" t="s">
        <v>668</v>
      </c>
      <c r="J10" s="1362"/>
    </row>
    <row r="11" spans="1:10" ht="41.25" customHeight="1">
      <c r="B11" s="112" t="s">
        <v>399</v>
      </c>
      <c r="C11" s="112" t="s">
        <v>1329</v>
      </c>
      <c r="D11" s="697" t="s">
        <v>146</v>
      </c>
      <c r="E11" s="247">
        <f t="shared" si="0"/>
        <v>125</v>
      </c>
      <c r="F11" s="392">
        <f t="shared" si="1"/>
        <v>23078</v>
      </c>
      <c r="G11" s="345">
        <f t="shared" si="2"/>
        <v>17267</v>
      </c>
      <c r="H11" s="45"/>
      <c r="I11" s="1368" t="s">
        <v>442</v>
      </c>
      <c r="J11" s="1362"/>
    </row>
    <row r="12" spans="1:10" ht="41.25" customHeight="1">
      <c r="B12" s="112" t="s">
        <v>400</v>
      </c>
      <c r="C12" s="112" t="s">
        <v>1330</v>
      </c>
      <c r="D12" s="697" t="s">
        <v>146</v>
      </c>
      <c r="E12" s="247">
        <f t="shared" si="0"/>
        <v>125</v>
      </c>
      <c r="F12" s="392">
        <f t="shared" si="1"/>
        <v>20344</v>
      </c>
      <c r="G12" s="345">
        <f t="shared" si="2"/>
        <v>15222</v>
      </c>
      <c r="H12" s="45"/>
      <c r="I12" s="1368" t="s">
        <v>629</v>
      </c>
      <c r="J12" s="1362"/>
    </row>
    <row r="13" spans="1:10" ht="41.25" customHeight="1">
      <c r="B13" s="112" t="s">
        <v>401</v>
      </c>
      <c r="C13" s="112" t="s">
        <v>1331</v>
      </c>
      <c r="D13" s="697" t="s">
        <v>398</v>
      </c>
      <c r="E13" s="247">
        <f t="shared" si="0"/>
        <v>145</v>
      </c>
      <c r="F13" s="392">
        <f t="shared" si="1"/>
        <v>28588</v>
      </c>
      <c r="G13" s="345">
        <f t="shared" si="2"/>
        <v>21390</v>
      </c>
      <c r="H13" s="45"/>
      <c r="I13" s="1368" t="s">
        <v>882</v>
      </c>
      <c r="J13" s="1362"/>
    </row>
    <row r="14" spans="1:10" ht="41.25" customHeight="1">
      <c r="B14" s="112" t="s">
        <v>402</v>
      </c>
      <c r="C14" s="112" t="s">
        <v>1332</v>
      </c>
      <c r="D14" s="697" t="s">
        <v>403</v>
      </c>
      <c r="E14" s="247">
        <f t="shared" si="0"/>
        <v>135</v>
      </c>
      <c r="F14" s="392">
        <f t="shared" si="1"/>
        <v>21576</v>
      </c>
      <c r="G14" s="345">
        <f t="shared" si="2"/>
        <v>16144</v>
      </c>
      <c r="H14" s="45"/>
      <c r="I14" s="1368" t="s">
        <v>1216</v>
      </c>
      <c r="J14" s="1362"/>
    </row>
    <row r="15" spans="1:10" ht="41.25" customHeight="1">
      <c r="B15" s="112" t="s">
        <v>404</v>
      </c>
      <c r="C15" s="112" t="s">
        <v>1333</v>
      </c>
      <c r="D15" s="697" t="s">
        <v>145</v>
      </c>
      <c r="E15" s="247">
        <f t="shared" si="0"/>
        <v>70</v>
      </c>
      <c r="F15" s="392">
        <f t="shared" si="1"/>
        <v>10605</v>
      </c>
      <c r="G15" s="345">
        <f t="shared" si="2"/>
        <v>7935</v>
      </c>
      <c r="H15" s="45"/>
      <c r="I15" s="1368" t="s">
        <v>1232</v>
      </c>
      <c r="J15" s="1362"/>
    </row>
    <row r="16" spans="1:10" ht="41.25" customHeight="1">
      <c r="B16" s="112" t="s">
        <v>405</v>
      </c>
      <c r="C16" s="112" t="s">
        <v>1334</v>
      </c>
      <c r="D16" s="697" t="s">
        <v>145</v>
      </c>
      <c r="E16" s="247">
        <f t="shared" si="0"/>
        <v>85</v>
      </c>
      <c r="F16" s="392">
        <f t="shared" si="1"/>
        <v>16166</v>
      </c>
      <c r="G16" s="345">
        <f t="shared" si="2"/>
        <v>12096</v>
      </c>
      <c r="H16" s="45"/>
      <c r="I16" s="1408" t="s">
        <v>3252</v>
      </c>
      <c r="J16" s="1409"/>
    </row>
    <row r="17" spans="2:10" ht="41.25" customHeight="1">
      <c r="B17" s="112" t="s">
        <v>406</v>
      </c>
      <c r="C17" s="112" t="s">
        <v>1335</v>
      </c>
      <c r="D17" s="697" t="s">
        <v>145</v>
      </c>
      <c r="E17" s="247">
        <f t="shared" si="0"/>
        <v>85</v>
      </c>
      <c r="F17" s="392">
        <f t="shared" si="1"/>
        <v>14682</v>
      </c>
      <c r="G17" s="345">
        <f t="shared" si="2"/>
        <v>10986</v>
      </c>
      <c r="H17" s="45"/>
      <c r="I17" s="1408"/>
      <c r="J17" s="1409"/>
    </row>
    <row r="18" spans="2:10" ht="41.25" customHeight="1">
      <c r="B18" s="112" t="s">
        <v>407</v>
      </c>
      <c r="C18" s="112" t="s">
        <v>1338</v>
      </c>
      <c r="D18" s="246" t="s">
        <v>129</v>
      </c>
      <c r="E18" s="247">
        <f t="shared" si="0"/>
        <v>66</v>
      </c>
      <c r="F18" s="380">
        <f t="shared" si="1"/>
        <v>13667</v>
      </c>
      <c r="G18" s="345">
        <f t="shared" si="2"/>
        <v>10226</v>
      </c>
      <c r="H18" s="45"/>
      <c r="I18" s="1361" t="s">
        <v>3244</v>
      </c>
      <c r="J18" s="1367"/>
    </row>
    <row r="19" spans="2:10" ht="41.25" customHeight="1">
      <c r="B19" s="112" t="s">
        <v>408</v>
      </c>
      <c r="C19" s="112" t="s">
        <v>1339</v>
      </c>
      <c r="D19" s="246" t="s">
        <v>129</v>
      </c>
      <c r="E19" s="247">
        <f t="shared" si="0"/>
        <v>55</v>
      </c>
      <c r="F19" s="380">
        <f t="shared" si="1"/>
        <v>9318</v>
      </c>
      <c r="G19" s="345">
        <f t="shared" si="2"/>
        <v>6972</v>
      </c>
      <c r="H19" s="43"/>
      <c r="I19" s="1365" t="s">
        <v>7</v>
      </c>
      <c r="J19" s="1364"/>
    </row>
    <row r="20" spans="2:10" ht="41.25" customHeight="1">
      <c r="B20" s="112" t="s">
        <v>409</v>
      </c>
      <c r="C20" s="112" t="s">
        <v>1350</v>
      </c>
      <c r="D20" s="697" t="s">
        <v>129</v>
      </c>
      <c r="E20" s="247">
        <f t="shared" si="0"/>
        <v>46</v>
      </c>
      <c r="F20" s="372">
        <f t="shared" si="1"/>
        <v>7864</v>
      </c>
      <c r="G20" s="345">
        <f t="shared" si="2"/>
        <v>5884</v>
      </c>
      <c r="H20" s="43"/>
      <c r="I20" s="1453" t="s">
        <v>443</v>
      </c>
      <c r="J20" s="1454"/>
    </row>
    <row r="21" spans="2:10" ht="41.25" customHeight="1">
      <c r="B21" s="332" t="s">
        <v>410</v>
      </c>
      <c r="C21" s="332" t="s">
        <v>1351</v>
      </c>
      <c r="D21" s="708" t="s">
        <v>252</v>
      </c>
      <c r="E21" s="411">
        <f t="shared" si="0"/>
        <v>70</v>
      </c>
      <c r="F21" s="393">
        <f t="shared" si="1"/>
        <v>12004</v>
      </c>
      <c r="G21" s="345">
        <f t="shared" si="2"/>
        <v>8982</v>
      </c>
      <c r="H21" s="43"/>
      <c r="I21" s="1504"/>
      <c r="J21" s="1505"/>
    </row>
    <row r="22" spans="2:10" ht="41.25" customHeight="1">
      <c r="B22" s="332" t="s">
        <v>519</v>
      </c>
      <c r="C22" s="332" t="s">
        <v>1306</v>
      </c>
      <c r="D22" s="708" t="s">
        <v>520</v>
      </c>
      <c r="E22" s="411">
        <f t="shared" si="0"/>
        <v>70</v>
      </c>
      <c r="F22" s="393">
        <f t="shared" si="1"/>
        <v>10698</v>
      </c>
      <c r="G22" s="345">
        <f t="shared" si="2"/>
        <v>8005</v>
      </c>
      <c r="H22" s="43"/>
      <c r="I22" s="180"/>
      <c r="J22" s="635"/>
    </row>
    <row r="23" spans="2:10" ht="41.25" customHeight="1" thickBot="1">
      <c r="B23" s="169" t="s">
        <v>579</v>
      </c>
      <c r="C23" s="169" t="s">
        <v>579</v>
      </c>
      <c r="D23" s="699" t="s">
        <v>580</v>
      </c>
      <c r="E23" s="254">
        <f t="shared" si="0"/>
        <v>15</v>
      </c>
      <c r="F23" s="379">
        <f t="shared" si="1"/>
        <v>2331</v>
      </c>
      <c r="G23" s="346">
        <f t="shared" si="2"/>
        <v>1745</v>
      </c>
      <c r="H23" s="43"/>
      <c r="I23" s="1365"/>
      <c r="J23" s="1364"/>
    </row>
    <row r="24" spans="2:10" ht="41.25" customHeight="1">
      <c r="B24" s="183" t="s">
        <v>411</v>
      </c>
      <c r="C24" s="183" t="s">
        <v>1257</v>
      </c>
      <c r="D24" s="256" t="s">
        <v>267</v>
      </c>
      <c r="E24" s="255">
        <f t="shared" si="0"/>
        <v>32</v>
      </c>
      <c r="F24" s="676">
        <f t="shared" si="1"/>
        <v>5985</v>
      </c>
      <c r="G24" s="363">
        <f t="shared" si="2"/>
        <v>4478</v>
      </c>
      <c r="H24" s="43"/>
      <c r="I24" s="1453"/>
      <c r="J24" s="1454"/>
    </row>
    <row r="25" spans="2:10" ht="41.25" customHeight="1">
      <c r="B25" s="178" t="s">
        <v>412</v>
      </c>
      <c r="C25" s="178" t="s">
        <v>1258</v>
      </c>
      <c r="D25" s="246" t="s">
        <v>141</v>
      </c>
      <c r="E25" s="247">
        <f t="shared" si="0"/>
        <v>25</v>
      </c>
      <c r="F25" s="372">
        <f t="shared" si="1"/>
        <v>5148</v>
      </c>
      <c r="G25" s="345">
        <f t="shared" si="2"/>
        <v>3852</v>
      </c>
      <c r="H25" s="43"/>
      <c r="I25" s="638"/>
      <c r="J25" s="639"/>
    </row>
    <row r="26" spans="2:10" ht="41.25" customHeight="1">
      <c r="B26" s="178" t="s">
        <v>413</v>
      </c>
      <c r="C26" s="178" t="s">
        <v>1262</v>
      </c>
      <c r="D26" s="316" t="s">
        <v>126</v>
      </c>
      <c r="E26" s="247">
        <f t="shared" si="0"/>
        <v>35</v>
      </c>
      <c r="F26" s="372">
        <f t="shared" si="1"/>
        <v>5909</v>
      </c>
      <c r="G26" s="345">
        <f t="shared" si="2"/>
        <v>4422</v>
      </c>
      <c r="H26" s="43"/>
      <c r="I26" s="1504" t="s">
        <v>159</v>
      </c>
      <c r="J26" s="1505"/>
    </row>
    <row r="27" spans="2:10" ht="41.25" customHeight="1">
      <c r="B27" s="178" t="s">
        <v>414</v>
      </c>
      <c r="C27" s="178" t="s">
        <v>1263</v>
      </c>
      <c r="D27" s="246" t="s">
        <v>277</v>
      </c>
      <c r="E27" s="247">
        <f t="shared" si="0"/>
        <v>30</v>
      </c>
      <c r="F27" s="372">
        <f t="shared" si="1"/>
        <v>5751</v>
      </c>
      <c r="G27" s="345">
        <f t="shared" si="2"/>
        <v>4303</v>
      </c>
      <c r="H27" s="43"/>
      <c r="I27" s="180"/>
      <c r="J27" s="635"/>
    </row>
    <row r="28" spans="2:10" ht="41.25" customHeight="1">
      <c r="B28" s="112" t="s">
        <v>415</v>
      </c>
      <c r="C28" s="112" t="s">
        <v>1370</v>
      </c>
      <c r="D28" s="697" t="s">
        <v>386</v>
      </c>
      <c r="E28" s="247">
        <f t="shared" si="0"/>
        <v>9</v>
      </c>
      <c r="F28" s="392">
        <f t="shared" si="1"/>
        <v>2107</v>
      </c>
      <c r="G28" s="345">
        <f t="shared" si="2"/>
        <v>1577</v>
      </c>
      <c r="H28" s="43"/>
      <c r="I28" s="1359" t="s">
        <v>877</v>
      </c>
      <c r="J28" s="1360"/>
    </row>
    <row r="29" spans="2:10" ht="41.25" customHeight="1">
      <c r="B29" s="112" t="s">
        <v>378</v>
      </c>
      <c r="C29" s="112" t="s">
        <v>1372</v>
      </c>
      <c r="D29" s="697" t="s">
        <v>200</v>
      </c>
      <c r="E29" s="247">
        <f t="shared" si="0"/>
        <v>18</v>
      </c>
      <c r="F29" s="392">
        <f t="shared" si="1"/>
        <v>4074</v>
      </c>
      <c r="G29" s="345">
        <f t="shared" si="2"/>
        <v>3049</v>
      </c>
      <c r="H29" s="43"/>
      <c r="I29" s="1359"/>
      <c r="J29" s="1360"/>
    </row>
    <row r="30" spans="2:10" ht="41.25" customHeight="1">
      <c r="B30" s="112" t="s">
        <v>416</v>
      </c>
      <c r="C30" s="112" t="s">
        <v>1269</v>
      </c>
      <c r="D30" s="697" t="s">
        <v>444</v>
      </c>
      <c r="E30" s="247">
        <f t="shared" si="0"/>
        <v>55</v>
      </c>
      <c r="F30" s="392">
        <f t="shared" si="1"/>
        <v>10857</v>
      </c>
      <c r="G30" s="345">
        <f t="shared" si="2"/>
        <v>8124</v>
      </c>
      <c r="H30" s="43"/>
      <c r="I30" s="364"/>
      <c r="J30" s="46"/>
    </row>
    <row r="31" spans="2:10" ht="41.25" customHeight="1">
      <c r="B31" s="112" t="s">
        <v>417</v>
      </c>
      <c r="C31" s="112" t="s">
        <v>1270</v>
      </c>
      <c r="D31" s="697" t="s">
        <v>445</v>
      </c>
      <c r="E31" s="247">
        <f t="shared" si="0"/>
        <v>70</v>
      </c>
      <c r="F31" s="392">
        <f t="shared" si="1"/>
        <v>13543</v>
      </c>
      <c r="G31" s="345">
        <f t="shared" si="2"/>
        <v>10133</v>
      </c>
      <c r="H31" s="43"/>
      <c r="I31" s="364"/>
      <c r="J31" s="46"/>
    </row>
    <row r="32" spans="2:10" ht="41.25" customHeight="1">
      <c r="B32" s="112" t="s">
        <v>418</v>
      </c>
      <c r="C32" s="112" t="s">
        <v>1271</v>
      </c>
      <c r="D32" s="697" t="s">
        <v>419</v>
      </c>
      <c r="E32" s="247">
        <f t="shared" si="0"/>
        <v>80</v>
      </c>
      <c r="F32" s="392">
        <f t="shared" si="1"/>
        <v>15754</v>
      </c>
      <c r="G32" s="345">
        <f t="shared" si="2"/>
        <v>11788</v>
      </c>
      <c r="H32" s="43"/>
      <c r="I32" s="364"/>
      <c r="J32" s="46"/>
    </row>
    <row r="33" spans="2:10" ht="41.25" customHeight="1">
      <c r="B33" s="112" t="s">
        <v>420</v>
      </c>
      <c r="C33" s="112" t="s">
        <v>1272</v>
      </c>
      <c r="D33" s="697" t="s">
        <v>421</v>
      </c>
      <c r="E33" s="247">
        <f t="shared" si="0"/>
        <v>105</v>
      </c>
      <c r="F33" s="392">
        <f t="shared" si="1"/>
        <v>19784</v>
      </c>
      <c r="G33" s="345">
        <f t="shared" si="2"/>
        <v>14803</v>
      </c>
      <c r="H33" s="43"/>
      <c r="I33" s="364"/>
      <c r="J33" s="46"/>
    </row>
    <row r="34" spans="2:10" ht="41.25" customHeight="1" thickBot="1">
      <c r="B34" s="169" t="s">
        <v>422</v>
      </c>
      <c r="C34" s="169" t="s">
        <v>1273</v>
      </c>
      <c r="D34" s="699" t="s">
        <v>423</v>
      </c>
      <c r="E34" s="254">
        <f t="shared" si="0"/>
        <v>65</v>
      </c>
      <c r="F34" s="379">
        <f t="shared" si="1"/>
        <v>13473</v>
      </c>
      <c r="G34" s="362">
        <f t="shared" si="2"/>
        <v>10081</v>
      </c>
      <c r="H34" s="43"/>
      <c r="I34" s="364"/>
      <c r="J34" s="46"/>
    </row>
    <row r="35" spans="2:10" ht="41.25" customHeight="1">
      <c r="B35" s="168" t="s">
        <v>424</v>
      </c>
      <c r="C35" s="168" t="s">
        <v>1373</v>
      </c>
      <c r="D35" s="707" t="s">
        <v>336</v>
      </c>
      <c r="E35" s="245">
        <f t="shared" si="0"/>
        <v>65</v>
      </c>
      <c r="F35" s="378">
        <f t="shared" si="1"/>
        <v>12474</v>
      </c>
      <c r="G35" s="344">
        <f t="shared" si="2"/>
        <v>9334</v>
      </c>
      <c r="H35" s="43"/>
      <c r="I35" s="364"/>
      <c r="J35" s="46"/>
    </row>
    <row r="36" spans="2:10" ht="41.25" customHeight="1" thickBot="1">
      <c r="B36" s="169" t="s">
        <v>425</v>
      </c>
      <c r="C36" s="169" t="s">
        <v>1374</v>
      </c>
      <c r="D36" s="699" t="s">
        <v>71</v>
      </c>
      <c r="E36" s="254">
        <f t="shared" si="0"/>
        <v>65</v>
      </c>
      <c r="F36" s="379">
        <f t="shared" si="1"/>
        <v>11720</v>
      </c>
      <c r="G36" s="346">
        <f t="shared" si="2"/>
        <v>8769</v>
      </c>
      <c r="H36" s="43"/>
      <c r="I36" s="364"/>
      <c r="J36" s="46"/>
    </row>
    <row r="37" spans="2:10" ht="41.25" customHeight="1">
      <c r="B37" s="181" t="s">
        <v>176</v>
      </c>
      <c r="C37" s="181" t="s">
        <v>176</v>
      </c>
      <c r="D37" s="707" t="s">
        <v>177</v>
      </c>
      <c r="E37" s="245">
        <f t="shared" si="0"/>
        <v>25</v>
      </c>
      <c r="F37" s="371">
        <f t="shared" si="1"/>
        <v>4474</v>
      </c>
      <c r="G37" s="363">
        <f t="shared" si="2"/>
        <v>3348</v>
      </c>
      <c r="H37" s="43"/>
      <c r="I37" s="364"/>
      <c r="J37" s="46"/>
    </row>
    <row r="38" spans="2:10" ht="41.25" customHeight="1">
      <c r="B38" s="112" t="s">
        <v>161</v>
      </c>
      <c r="C38" s="112" t="s">
        <v>161</v>
      </c>
      <c r="D38" s="246" t="s">
        <v>162</v>
      </c>
      <c r="E38" s="247">
        <f t="shared" si="0"/>
        <v>21</v>
      </c>
      <c r="F38" s="372">
        <f t="shared" si="1"/>
        <v>3830</v>
      </c>
      <c r="G38" s="345">
        <f t="shared" si="2"/>
        <v>2866</v>
      </c>
      <c r="H38" s="43"/>
      <c r="I38" s="364"/>
      <c r="J38" s="46"/>
    </row>
    <row r="39" spans="2:10" ht="41.25" customHeight="1">
      <c r="B39" s="112" t="s">
        <v>293</v>
      </c>
      <c r="C39" s="112" t="s">
        <v>293</v>
      </c>
      <c r="D39" s="246" t="s">
        <v>294</v>
      </c>
      <c r="E39" s="247">
        <f t="shared" ref="E39:E54" si="3">VLOOKUP(C39,Артикул,2,FALSE)</f>
        <v>5</v>
      </c>
      <c r="F39" s="372">
        <f t="shared" ref="F39:F54" si="4">VLOOKUP(C39,Артикул,3,FALSE)</f>
        <v>980</v>
      </c>
      <c r="G39" s="226">
        <f>ROUNDUP(CEILING(F39*(1-скидка),1)*(1+наценка),1)</f>
        <v>734</v>
      </c>
      <c r="H39" s="43"/>
      <c r="I39" s="367"/>
      <c r="J39" s="46"/>
    </row>
    <row r="40" spans="2:10" ht="41.25" customHeight="1">
      <c r="B40" s="230" t="s">
        <v>295</v>
      </c>
      <c r="C40" s="230" t="s">
        <v>295</v>
      </c>
      <c r="D40" s="696" t="s">
        <v>296</v>
      </c>
      <c r="E40" s="250">
        <f t="shared" si="3"/>
        <v>9</v>
      </c>
      <c r="F40" s="372">
        <f t="shared" si="4"/>
        <v>1913</v>
      </c>
      <c r="G40" s="345">
        <f t="shared" si="2"/>
        <v>1432</v>
      </c>
      <c r="H40" s="43"/>
      <c r="I40" s="364"/>
      <c r="J40" s="46"/>
    </row>
    <row r="41" spans="2:10" ht="41.25" customHeight="1">
      <c r="B41" s="230" t="s">
        <v>297</v>
      </c>
      <c r="C41" s="230" t="s">
        <v>297</v>
      </c>
      <c r="D41" s="696" t="s">
        <v>298</v>
      </c>
      <c r="E41" s="250">
        <f t="shared" si="3"/>
        <v>11</v>
      </c>
      <c r="F41" s="372">
        <f t="shared" si="4"/>
        <v>2173</v>
      </c>
      <c r="G41" s="345">
        <f t="shared" si="2"/>
        <v>1626</v>
      </c>
      <c r="H41" s="43"/>
      <c r="I41" s="364"/>
      <c r="J41" s="46"/>
    </row>
    <row r="42" spans="2:10" ht="41.25" customHeight="1">
      <c r="B42" s="230" t="s">
        <v>426</v>
      </c>
      <c r="C42" s="230" t="s">
        <v>1585</v>
      </c>
      <c r="D42" s="249" t="s">
        <v>361</v>
      </c>
      <c r="E42" s="250">
        <f t="shared" si="3"/>
        <v>22</v>
      </c>
      <c r="F42" s="375">
        <f t="shared" si="4"/>
        <v>3214</v>
      </c>
      <c r="G42" s="345">
        <f t="shared" si="2"/>
        <v>2405</v>
      </c>
      <c r="H42" s="43"/>
      <c r="I42" s="364"/>
      <c r="J42" s="46"/>
    </row>
    <row r="43" spans="2:10" ht="41.25" customHeight="1">
      <c r="B43" s="230" t="s">
        <v>427</v>
      </c>
      <c r="C43" s="230" t="s">
        <v>1586</v>
      </c>
      <c r="D43" s="249" t="s">
        <v>361</v>
      </c>
      <c r="E43" s="250">
        <f t="shared" si="3"/>
        <v>15</v>
      </c>
      <c r="F43" s="375">
        <f t="shared" si="4"/>
        <v>2142</v>
      </c>
      <c r="G43" s="345">
        <f t="shared" si="2"/>
        <v>1603</v>
      </c>
      <c r="H43" s="43"/>
      <c r="I43" s="364"/>
      <c r="J43" s="46"/>
    </row>
    <row r="44" spans="2:10" ht="41.25" customHeight="1">
      <c r="B44" s="230" t="s">
        <v>428</v>
      </c>
      <c r="C44" s="230" t="s">
        <v>1587</v>
      </c>
      <c r="D44" s="249" t="s">
        <v>363</v>
      </c>
      <c r="E44" s="250">
        <f t="shared" si="3"/>
        <v>11</v>
      </c>
      <c r="F44" s="375">
        <f t="shared" si="4"/>
        <v>1739</v>
      </c>
      <c r="G44" s="345">
        <f t="shared" si="2"/>
        <v>1302</v>
      </c>
      <c r="H44" s="43"/>
      <c r="I44" s="364"/>
      <c r="J44" s="46"/>
    </row>
    <row r="45" spans="2:10" ht="41.25" customHeight="1" thickBot="1">
      <c r="B45" s="236" t="s">
        <v>429</v>
      </c>
      <c r="C45" s="236" t="s">
        <v>1588</v>
      </c>
      <c r="D45" s="251" t="s">
        <v>363</v>
      </c>
      <c r="E45" s="248">
        <f t="shared" si="3"/>
        <v>7</v>
      </c>
      <c r="F45" s="377">
        <f t="shared" si="4"/>
        <v>1154</v>
      </c>
      <c r="G45" s="362">
        <f t="shared" si="2"/>
        <v>864</v>
      </c>
      <c r="H45" s="43"/>
      <c r="I45" s="364"/>
      <c r="J45" s="46"/>
    </row>
    <row r="46" spans="2:10" ht="41.25" customHeight="1">
      <c r="B46" s="181" t="s">
        <v>430</v>
      </c>
      <c r="C46" s="181" t="s">
        <v>1429</v>
      </c>
      <c r="D46" s="707" t="s">
        <v>72</v>
      </c>
      <c r="E46" s="245">
        <f t="shared" si="3"/>
        <v>30</v>
      </c>
      <c r="F46" s="371">
        <f t="shared" si="4"/>
        <v>4265</v>
      </c>
      <c r="G46" s="344">
        <f t="shared" si="2"/>
        <v>3192</v>
      </c>
      <c r="H46" s="43"/>
      <c r="I46" s="364"/>
      <c r="J46" s="46"/>
    </row>
    <row r="47" spans="2:10" ht="41.25" customHeight="1">
      <c r="B47" s="535" t="s">
        <v>431</v>
      </c>
      <c r="C47" s="535" t="s">
        <v>1303</v>
      </c>
      <c r="D47" s="1154" t="s">
        <v>432</v>
      </c>
      <c r="E47" s="1155">
        <f>VLOOKUP(C47,Артикул,2,FALSE)</f>
        <v>60</v>
      </c>
      <c r="F47" s="372">
        <f>VLOOKUP(C47,Артикул,3,FALSE)</f>
        <v>12265</v>
      </c>
      <c r="G47" s="345">
        <f t="shared" si="2"/>
        <v>9177</v>
      </c>
      <c r="H47" s="43"/>
      <c r="I47" s="364"/>
      <c r="J47" s="46"/>
    </row>
    <row r="48" spans="2:10" ht="41.25" customHeight="1">
      <c r="B48" s="535" t="s">
        <v>3547</v>
      </c>
      <c r="C48" s="535" t="s">
        <v>1304</v>
      </c>
      <c r="D48" s="1154" t="s">
        <v>3548</v>
      </c>
      <c r="E48" s="1155">
        <f>VLOOKUP(C48,Артикул,2,FALSE)</f>
        <v>85</v>
      </c>
      <c r="F48" s="372">
        <f>VLOOKUP(C48,Артикул,3,FALSE)</f>
        <v>16247</v>
      </c>
      <c r="G48" s="345">
        <f t="shared" si="2"/>
        <v>12157</v>
      </c>
      <c r="H48" s="43"/>
      <c r="I48" s="367"/>
      <c r="J48" s="46"/>
    </row>
    <row r="49" spans="2:10" ht="41.25" customHeight="1" thickBot="1">
      <c r="B49" s="215" t="s">
        <v>433</v>
      </c>
      <c r="C49" s="215" t="s">
        <v>1305</v>
      </c>
      <c r="D49" s="699" t="s">
        <v>434</v>
      </c>
      <c r="E49" s="254">
        <f t="shared" si="3"/>
        <v>90</v>
      </c>
      <c r="F49" s="382">
        <f t="shared" si="4"/>
        <v>14343</v>
      </c>
      <c r="G49" s="346">
        <f t="shared" si="2"/>
        <v>10732</v>
      </c>
      <c r="H49" s="43"/>
      <c r="I49" s="364"/>
      <c r="J49" s="46"/>
    </row>
    <row r="50" spans="2:10" ht="41.25" customHeight="1">
      <c r="B50" s="168" t="s">
        <v>435</v>
      </c>
      <c r="C50" s="168" t="s">
        <v>1307</v>
      </c>
      <c r="D50" s="707" t="s">
        <v>156</v>
      </c>
      <c r="E50" s="245">
        <f t="shared" si="3"/>
        <v>23</v>
      </c>
      <c r="F50" s="378">
        <f t="shared" si="4"/>
        <v>5246</v>
      </c>
      <c r="G50" s="363">
        <f t="shared" si="2"/>
        <v>3926</v>
      </c>
      <c r="H50" s="43"/>
      <c r="I50" s="364"/>
      <c r="J50" s="46"/>
    </row>
    <row r="51" spans="2:10" ht="41.25" customHeight="1">
      <c r="B51" s="112" t="s">
        <v>436</v>
      </c>
      <c r="C51" s="112" t="s">
        <v>1315</v>
      </c>
      <c r="D51" s="697" t="s">
        <v>143</v>
      </c>
      <c r="E51" s="247">
        <f t="shared" si="3"/>
        <v>55</v>
      </c>
      <c r="F51" s="392">
        <f t="shared" si="4"/>
        <v>10806</v>
      </c>
      <c r="G51" s="345">
        <f t="shared" si="2"/>
        <v>8086</v>
      </c>
      <c r="H51" s="43"/>
      <c r="I51" s="364"/>
      <c r="J51" s="46"/>
    </row>
    <row r="52" spans="2:10" ht="41.25" customHeight="1">
      <c r="B52" s="112" t="s">
        <v>437</v>
      </c>
      <c r="C52" s="112" t="s">
        <v>1316</v>
      </c>
      <c r="D52" s="697" t="s">
        <v>144</v>
      </c>
      <c r="E52" s="247">
        <f t="shared" si="3"/>
        <v>70</v>
      </c>
      <c r="F52" s="392">
        <f t="shared" si="4"/>
        <v>13435</v>
      </c>
      <c r="G52" s="345">
        <f t="shared" si="2"/>
        <v>10053</v>
      </c>
      <c r="H52" s="43"/>
      <c r="I52" s="364"/>
      <c r="J52" s="46"/>
    </row>
    <row r="53" spans="2:10" ht="41.25" customHeight="1" thickBot="1">
      <c r="B53" s="169" t="s">
        <v>438</v>
      </c>
      <c r="C53" s="169" t="s">
        <v>1317</v>
      </c>
      <c r="D53" s="699" t="s">
        <v>439</v>
      </c>
      <c r="E53" s="254">
        <f t="shared" si="3"/>
        <v>25</v>
      </c>
      <c r="F53" s="379">
        <f t="shared" si="4"/>
        <v>5930</v>
      </c>
      <c r="G53" s="362">
        <f t="shared" si="2"/>
        <v>4437</v>
      </c>
      <c r="H53" s="43"/>
      <c r="I53" s="364"/>
      <c r="J53" s="46"/>
    </row>
    <row r="54" spans="2:10" ht="41.25" customHeight="1" thickBot="1">
      <c r="B54" s="20" t="s">
        <v>440</v>
      </c>
      <c r="C54" s="20" t="s">
        <v>1368</v>
      </c>
      <c r="D54" s="731" t="s">
        <v>441</v>
      </c>
      <c r="E54" s="366">
        <f t="shared" si="3"/>
        <v>10</v>
      </c>
      <c r="F54" s="395">
        <f t="shared" si="4"/>
        <v>2124</v>
      </c>
      <c r="G54" s="115">
        <f t="shared" si="2"/>
        <v>1590</v>
      </c>
      <c r="H54" s="43"/>
      <c r="I54" s="364"/>
      <c r="J54" s="46"/>
    </row>
    <row r="55" spans="2:10" ht="24.75" customHeight="1">
      <c r="B55" s="1515"/>
      <c r="C55" s="1516"/>
      <c r="D55" s="1516"/>
      <c r="E55" s="1516"/>
      <c r="F55" s="1516"/>
      <c r="G55" s="1516"/>
      <c r="H55" s="1516"/>
      <c r="I55" s="1516"/>
      <c r="J55" s="1517"/>
    </row>
    <row r="56" spans="2:10" ht="32.25" customHeight="1">
      <c r="B56" s="1515"/>
      <c r="C56" s="1516"/>
      <c r="D56" s="1516"/>
      <c r="E56" s="1516"/>
      <c r="F56" s="1516"/>
      <c r="G56" s="1516"/>
      <c r="H56" s="1516"/>
      <c r="I56" s="1516"/>
      <c r="J56" s="1517"/>
    </row>
    <row r="57" spans="2:10" ht="41.25" customHeight="1">
      <c r="B57" s="365"/>
      <c r="C57" s="728"/>
      <c r="D57" s="265"/>
      <c r="E57" s="265"/>
      <c r="F57" s="266"/>
      <c r="G57" s="150"/>
      <c r="H57" s="43"/>
      <c r="I57" s="43"/>
      <c r="J57" s="44"/>
    </row>
    <row r="58" spans="2:10" ht="41.25" customHeight="1">
      <c r="B58" s="365"/>
      <c r="C58" s="728"/>
      <c r="D58" s="265"/>
      <c r="E58" s="265"/>
      <c r="F58" s="266"/>
      <c r="G58" s="150"/>
      <c r="H58" s="43"/>
      <c r="I58" s="43"/>
      <c r="J58" s="44"/>
    </row>
    <row r="59" spans="2:10" ht="41.25" customHeight="1">
      <c r="B59" s="365"/>
      <c r="C59" s="728"/>
      <c r="D59" s="265"/>
      <c r="E59" s="265"/>
      <c r="F59" s="266"/>
      <c r="G59" s="150"/>
      <c r="H59" s="43"/>
      <c r="I59" s="43"/>
      <c r="J59" s="44"/>
    </row>
    <row r="60" spans="2:10" ht="41.25" customHeight="1">
      <c r="B60" s="365"/>
      <c r="C60" s="728"/>
      <c r="D60" s="265"/>
      <c r="E60" s="265"/>
      <c r="F60" s="266"/>
      <c r="G60" s="150"/>
      <c r="H60" s="43"/>
      <c r="I60" s="43"/>
      <c r="J60" s="44"/>
    </row>
    <row r="61" spans="2:10" ht="41.25" customHeight="1">
      <c r="B61" s="365"/>
      <c r="C61" s="728"/>
      <c r="D61" s="265"/>
      <c r="E61" s="265"/>
      <c r="F61" s="266"/>
      <c r="G61" s="150"/>
      <c r="H61" s="43"/>
      <c r="I61" s="43"/>
      <c r="J61" s="44"/>
    </row>
    <row r="62" spans="2:10" ht="41.25" customHeight="1">
      <c r="B62" s="365"/>
      <c r="C62" s="728"/>
      <c r="D62" s="265"/>
      <c r="E62" s="265"/>
      <c r="F62" s="266"/>
      <c r="G62" s="150"/>
      <c r="H62" s="43"/>
      <c r="I62" s="43"/>
      <c r="J62" s="44"/>
    </row>
    <row r="63" spans="2:10" ht="41.25" customHeight="1">
      <c r="B63" s="365"/>
      <c r="C63" s="728"/>
      <c r="D63" s="265"/>
      <c r="E63" s="265"/>
      <c r="F63" s="266"/>
      <c r="G63" s="150"/>
      <c r="H63" s="43"/>
      <c r="I63" s="43"/>
      <c r="J63" s="44"/>
    </row>
    <row r="64" spans="2:10" ht="41.25" customHeight="1">
      <c r="B64" s="365"/>
      <c r="C64" s="728"/>
      <c r="D64" s="265"/>
      <c r="E64" s="265"/>
      <c r="F64" s="266"/>
      <c r="G64" s="150"/>
      <c r="H64" s="43"/>
      <c r="I64" s="43"/>
      <c r="J64" s="44"/>
    </row>
    <row r="65" spans="2:10" ht="41.25" customHeight="1">
      <c r="B65" s="365"/>
      <c r="C65" s="728"/>
      <c r="D65" s="265"/>
      <c r="E65" s="265"/>
      <c r="F65" s="266"/>
      <c r="G65" s="150"/>
      <c r="H65" s="43"/>
      <c r="I65" s="43"/>
      <c r="J65" s="44"/>
    </row>
    <row r="66" spans="2:10" ht="41.25" customHeight="1">
      <c r="B66" s="365"/>
      <c r="C66" s="728"/>
      <c r="D66" s="265"/>
      <c r="E66" s="265"/>
      <c r="F66" s="266"/>
      <c r="G66" s="150"/>
      <c r="H66" s="43"/>
      <c r="I66" s="43"/>
      <c r="J66" s="44"/>
    </row>
    <row r="67" spans="2:10" ht="41.25" customHeight="1">
      <c r="B67" s="365"/>
      <c r="C67" s="728"/>
      <c r="D67" s="265"/>
      <c r="E67" s="265"/>
      <c r="F67" s="266"/>
      <c r="G67" s="150"/>
      <c r="H67" s="43"/>
      <c r="I67" s="43"/>
      <c r="J67" s="44"/>
    </row>
    <row r="68" spans="2:10" ht="41.25" customHeight="1">
      <c r="B68" s="365"/>
      <c r="C68" s="728"/>
      <c r="D68" s="265"/>
      <c r="E68" s="265"/>
      <c r="F68" s="266"/>
      <c r="G68" s="150"/>
      <c r="H68" s="43"/>
      <c r="I68" s="43"/>
      <c r="J68" s="44"/>
    </row>
    <row r="69" spans="2:10" ht="41.25" customHeight="1">
      <c r="B69" s="365"/>
      <c r="C69" s="728"/>
      <c r="D69" s="265"/>
      <c r="E69" s="265"/>
      <c r="F69" s="266"/>
      <c r="G69" s="150"/>
      <c r="H69" s="43"/>
      <c r="I69" s="43"/>
      <c r="J69" s="44"/>
    </row>
    <row r="70" spans="2:10" ht="41.25" customHeight="1">
      <c r="B70" s="365"/>
      <c r="C70" s="728"/>
      <c r="D70" s="265"/>
      <c r="E70" s="265"/>
      <c r="F70" s="266"/>
      <c r="G70" s="150"/>
      <c r="H70" s="43"/>
      <c r="I70" s="43"/>
      <c r="J70" s="44"/>
    </row>
    <row r="71" spans="2:10" ht="41.25" customHeight="1">
      <c r="B71" s="365"/>
      <c r="C71" s="728"/>
      <c r="D71" s="265"/>
      <c r="E71" s="265"/>
      <c r="F71" s="266"/>
      <c r="G71" s="150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>
      <c r="B75" s="50"/>
      <c r="C75" s="687"/>
      <c r="D75" s="51"/>
      <c r="E75" s="51"/>
      <c r="F75" s="52"/>
      <c r="G75" s="52"/>
      <c r="H75" s="43"/>
      <c r="I75" s="43"/>
      <c r="J75" s="44"/>
    </row>
    <row r="76" spans="2:10" ht="41.25" customHeight="1">
      <c r="B76" s="50"/>
      <c r="C76" s="687"/>
      <c r="D76" s="51"/>
      <c r="E76" s="51"/>
      <c r="F76" s="52"/>
      <c r="G76" s="52"/>
      <c r="H76" s="43"/>
      <c r="I76" s="43"/>
      <c r="J76" s="44"/>
    </row>
    <row r="77" spans="2:10" ht="41.25" customHeight="1">
      <c r="B77" s="50"/>
      <c r="C77" s="687"/>
      <c r="D77" s="51"/>
      <c r="E77" s="51"/>
      <c r="F77" s="52"/>
      <c r="G77" s="52"/>
      <c r="H77" s="43"/>
      <c r="I77" s="43"/>
      <c r="J77" s="44"/>
    </row>
    <row r="78" spans="2:10" ht="41.25" customHeight="1">
      <c r="B78" s="50"/>
      <c r="C78" s="687"/>
      <c r="D78" s="51"/>
      <c r="E78" s="51"/>
      <c r="F78" s="52"/>
      <c r="G78" s="52"/>
      <c r="H78" s="43"/>
      <c r="I78" s="43"/>
      <c r="J78" s="44"/>
    </row>
    <row r="79" spans="2:10" ht="41.25" customHeight="1">
      <c r="B79" s="50"/>
      <c r="C79" s="687"/>
      <c r="D79" s="51"/>
      <c r="E79" s="51"/>
      <c r="F79" s="52"/>
      <c r="G79" s="52"/>
      <c r="H79" s="43"/>
      <c r="I79" s="43"/>
      <c r="J79" s="44"/>
    </row>
    <row r="80" spans="2:10" ht="41.25" customHeight="1">
      <c r="B80" s="50"/>
      <c r="C80" s="687"/>
      <c r="D80" s="51"/>
      <c r="E80" s="51"/>
      <c r="F80" s="52"/>
      <c r="G80" s="52"/>
      <c r="H80" s="43"/>
      <c r="I80" s="43"/>
      <c r="J80" s="44"/>
    </row>
    <row r="81" spans="2:10" ht="41.25" customHeight="1">
      <c r="B81" s="50"/>
      <c r="C81" s="687"/>
      <c r="D81" s="51"/>
      <c r="E81" s="51"/>
      <c r="F81" s="52"/>
      <c r="G81" s="52"/>
      <c r="H81" s="43"/>
      <c r="I81" s="43"/>
      <c r="J81" s="44"/>
    </row>
    <row r="82" spans="2:10" ht="41.25" customHeight="1">
      <c r="B82" s="50"/>
      <c r="C82" s="687"/>
      <c r="D82" s="51"/>
      <c r="E82" s="51"/>
      <c r="F82" s="52"/>
      <c r="G82" s="52"/>
      <c r="H82" s="43"/>
      <c r="I82" s="43"/>
      <c r="J82" s="44"/>
    </row>
    <row r="83" spans="2:10" ht="41.25" customHeight="1">
      <c r="B83" s="50"/>
      <c r="C83" s="687"/>
      <c r="D83" s="51"/>
      <c r="E83" s="51"/>
      <c r="F83" s="52"/>
      <c r="G83" s="52"/>
      <c r="H83" s="43"/>
      <c r="I83" s="43"/>
      <c r="J83" s="44"/>
    </row>
    <row r="84" spans="2:10" ht="41.25" customHeight="1">
      <c r="B84" s="50"/>
      <c r="C84" s="687"/>
      <c r="D84" s="51"/>
      <c r="E84" s="51"/>
      <c r="F84" s="52"/>
      <c r="G84" s="52"/>
      <c r="H84" s="43"/>
      <c r="I84" s="43"/>
      <c r="J84" s="44"/>
    </row>
    <row r="85" spans="2:10" ht="41.25" customHeight="1">
      <c r="B85" s="50"/>
      <c r="C85" s="687"/>
      <c r="D85" s="51"/>
      <c r="E85" s="51"/>
      <c r="F85" s="52"/>
      <c r="G85" s="52"/>
      <c r="H85" s="43"/>
      <c r="I85" s="43"/>
      <c r="J85" s="44"/>
    </row>
    <row r="86" spans="2:10" ht="41.25" customHeight="1" thickBot="1">
      <c r="B86" s="53"/>
      <c r="C86" s="688"/>
      <c r="D86" s="54"/>
      <c r="E86" s="54"/>
      <c r="F86" s="55"/>
      <c r="G86" s="55"/>
      <c r="H86" s="49"/>
      <c r="I86" s="49"/>
      <c r="J86" s="56"/>
    </row>
  </sheetData>
  <mergeCells count="29">
    <mergeCell ref="I16:J17"/>
    <mergeCell ref="I26:J26"/>
    <mergeCell ref="B55:J56"/>
    <mergeCell ref="I9:J9"/>
    <mergeCell ref="I14:J14"/>
    <mergeCell ref="I10:J10"/>
    <mergeCell ref="I11:J11"/>
    <mergeCell ref="I12:J12"/>
    <mergeCell ref="I28:J29"/>
    <mergeCell ref="I15:J15"/>
    <mergeCell ref="I18:J18"/>
    <mergeCell ref="I21:J21"/>
    <mergeCell ref="I24:J24"/>
    <mergeCell ref="I23:J23"/>
    <mergeCell ref="I19:J19"/>
    <mergeCell ref="I20:J20"/>
    <mergeCell ref="I7:J7"/>
    <mergeCell ref="I13:J13"/>
    <mergeCell ref="I8:J8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F2:I2"/>
  </mergeCells>
  <hyperlinks>
    <hyperlink ref="B1" location="main!A1" display="НАЗАД" xr:uid="{00000000-0004-0000-14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508932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508932" r:id="rId4" name="Label2"/>
      </mc:Fallback>
    </mc:AlternateContent>
    <mc:AlternateContent xmlns:mc="http://schemas.openxmlformats.org/markup-compatibility/2006">
      <mc:Choice Requires="x14">
        <control shapeId="508931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508931" r:id="rId6" name="Label1"/>
      </mc:Fallback>
    </mc:AlternateContent>
    <mc:AlternateContent xmlns:mc="http://schemas.openxmlformats.org/markup-compatibility/2006">
      <mc:Choice Requires="x14">
        <control shapeId="508930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508930" r:id="rId8" name="TextBox2"/>
      </mc:Fallback>
    </mc:AlternateContent>
    <mc:AlternateContent xmlns:mc="http://schemas.openxmlformats.org/markup-compatibility/2006">
      <mc:Choice Requires="x14">
        <control shapeId="508929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508929" r:id="rId10" name="TextBox1"/>
      </mc:Fallback>
    </mc:AlternateContent>
  </control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15">
    <pageSetUpPr fitToPage="1"/>
  </sheetPr>
  <dimension ref="A1:J75"/>
  <sheetViews>
    <sheetView showGridLines="0" showRowColHeaders="0" zoomScale="40" zoomScaleNormal="40" zoomScaleSheetLayoutView="50" zoomScalePageLayoutView="93" workbookViewId="0">
      <pane ySplit="1" topLeftCell="A53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46.3320312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62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гостиная Ома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800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168" t="s">
        <v>801</v>
      </c>
      <c r="C7" s="584" t="s">
        <v>1555</v>
      </c>
      <c r="D7" s="689" t="s">
        <v>146</v>
      </c>
      <c r="E7" s="433">
        <f t="shared" ref="E7:E40" si="0">VLOOKUP(C7,Артикул,2,FALSE)</f>
        <v>105</v>
      </c>
      <c r="F7" s="670">
        <f t="shared" ref="F7:F42" si="1">VLOOKUP(C7,Артикул,3,FALSE)</f>
        <v>15982</v>
      </c>
      <c r="G7" s="344">
        <f t="shared" ref="G7:G42" si="2">ROUNDUP(CEILING(F7*(1-скидка),1)*(1+наценка),1)</f>
        <v>11958</v>
      </c>
      <c r="H7" s="41"/>
      <c r="I7" s="1528" t="s">
        <v>3337</v>
      </c>
      <c r="J7" s="1529"/>
    </row>
    <row r="8" spans="1:10" ht="41.25" customHeight="1">
      <c r="B8" s="112" t="s">
        <v>802</v>
      </c>
      <c r="C8" s="112" t="s">
        <v>1556</v>
      </c>
      <c r="D8" s="690" t="s">
        <v>146</v>
      </c>
      <c r="E8" s="193">
        <f t="shared" si="0"/>
        <v>115</v>
      </c>
      <c r="F8" s="303">
        <f t="shared" si="1"/>
        <v>20107</v>
      </c>
      <c r="G8" s="345">
        <f t="shared" si="2"/>
        <v>15045</v>
      </c>
      <c r="H8" s="43"/>
      <c r="I8" s="1410" t="s">
        <v>3338</v>
      </c>
      <c r="J8" s="1459"/>
    </row>
    <row r="9" spans="1:10" ht="41.25" customHeight="1">
      <c r="B9" s="112" t="s">
        <v>803</v>
      </c>
      <c r="C9" s="112" t="s">
        <v>1557</v>
      </c>
      <c r="D9" s="690" t="s">
        <v>145</v>
      </c>
      <c r="E9" s="193">
        <f t="shared" si="0"/>
        <v>70</v>
      </c>
      <c r="F9" s="392">
        <f t="shared" si="1"/>
        <v>10409</v>
      </c>
      <c r="G9" s="345">
        <f t="shared" si="2"/>
        <v>7789</v>
      </c>
      <c r="H9" s="43"/>
      <c r="I9" s="1410" t="s">
        <v>983</v>
      </c>
      <c r="J9" s="1409"/>
    </row>
    <row r="10" spans="1:10" ht="41.25" customHeight="1">
      <c r="B10" s="112" t="s">
        <v>804</v>
      </c>
      <c r="C10" s="112" t="s">
        <v>1558</v>
      </c>
      <c r="D10" s="690" t="s">
        <v>129</v>
      </c>
      <c r="E10" s="198">
        <f t="shared" si="0"/>
        <v>60</v>
      </c>
      <c r="F10" s="392">
        <f t="shared" si="1"/>
        <v>11828</v>
      </c>
      <c r="G10" s="345">
        <f t="shared" si="2"/>
        <v>8850</v>
      </c>
      <c r="H10" s="45"/>
      <c r="I10" s="1410"/>
      <c r="J10" s="1409"/>
    </row>
    <row r="11" spans="1:10" ht="41.25" customHeight="1">
      <c r="B11" s="112" t="s">
        <v>805</v>
      </c>
      <c r="C11" s="112" t="s">
        <v>1559</v>
      </c>
      <c r="D11" s="420" t="s">
        <v>129</v>
      </c>
      <c r="E11" s="198">
        <f t="shared" si="0"/>
        <v>45</v>
      </c>
      <c r="F11" s="421">
        <f t="shared" si="1"/>
        <v>7834</v>
      </c>
      <c r="G11" s="345">
        <f t="shared" si="2"/>
        <v>5862</v>
      </c>
      <c r="H11" s="45"/>
      <c r="I11" s="1460" t="s">
        <v>3339</v>
      </c>
      <c r="J11" s="1461"/>
    </row>
    <row r="12" spans="1:10" ht="41.25" customHeight="1">
      <c r="B12" s="112" t="s">
        <v>806</v>
      </c>
      <c r="C12" s="112" t="s">
        <v>1560</v>
      </c>
      <c r="D12" s="420" t="s">
        <v>807</v>
      </c>
      <c r="E12" s="198">
        <f t="shared" si="0"/>
        <v>65</v>
      </c>
      <c r="F12" s="421">
        <f t="shared" si="1"/>
        <v>16944</v>
      </c>
      <c r="G12" s="345">
        <f t="shared" si="2"/>
        <v>12678</v>
      </c>
      <c r="H12" s="45"/>
      <c r="I12" s="1099" t="s">
        <v>3340</v>
      </c>
      <c r="J12" s="1100"/>
    </row>
    <row r="13" spans="1:10" ht="41.25" customHeight="1">
      <c r="B13" s="112" t="s">
        <v>808</v>
      </c>
      <c r="C13" s="112" t="s">
        <v>1561</v>
      </c>
      <c r="D13" s="420" t="s">
        <v>723</v>
      </c>
      <c r="E13" s="198">
        <f t="shared" si="0"/>
        <v>50</v>
      </c>
      <c r="F13" s="421">
        <f t="shared" si="1"/>
        <v>14117</v>
      </c>
      <c r="G13" s="500">
        <f t="shared" si="2"/>
        <v>10563</v>
      </c>
      <c r="H13" s="45"/>
      <c r="I13" s="1365"/>
      <c r="J13" s="1364"/>
    </row>
    <row r="14" spans="1:10" ht="41.25" customHeight="1">
      <c r="B14" s="112" t="s">
        <v>809</v>
      </c>
      <c r="C14" s="112" t="s">
        <v>1562</v>
      </c>
      <c r="D14" s="420" t="s">
        <v>810</v>
      </c>
      <c r="E14" s="198">
        <f t="shared" si="0"/>
        <v>55</v>
      </c>
      <c r="F14" s="421">
        <f t="shared" si="1"/>
        <v>10326</v>
      </c>
      <c r="G14" s="345">
        <f t="shared" si="2"/>
        <v>7726</v>
      </c>
      <c r="H14" s="45"/>
      <c r="I14" s="1406" t="s">
        <v>718</v>
      </c>
      <c r="J14" s="1407"/>
    </row>
    <row r="15" spans="1:10" ht="41.25" customHeight="1">
      <c r="B15" s="112" t="s">
        <v>811</v>
      </c>
      <c r="C15" s="112" t="s">
        <v>1563</v>
      </c>
      <c r="D15" s="420" t="s">
        <v>812</v>
      </c>
      <c r="E15" s="198">
        <f t="shared" si="0"/>
        <v>50</v>
      </c>
      <c r="F15" s="421">
        <f t="shared" si="1"/>
        <v>14762</v>
      </c>
      <c r="G15" s="345">
        <f t="shared" si="2"/>
        <v>11045</v>
      </c>
      <c r="H15" s="45"/>
      <c r="I15" s="1406" t="s">
        <v>838</v>
      </c>
      <c r="J15" s="1407"/>
    </row>
    <row r="16" spans="1:10" ht="41.25" customHeight="1">
      <c r="B16" s="112" t="s">
        <v>813</v>
      </c>
      <c r="C16" s="112" t="s">
        <v>1564</v>
      </c>
      <c r="D16" s="420" t="s">
        <v>814</v>
      </c>
      <c r="E16" s="198">
        <f t="shared" si="0"/>
        <v>70</v>
      </c>
      <c r="F16" s="421">
        <f t="shared" si="1"/>
        <v>14652</v>
      </c>
      <c r="G16" s="345">
        <f t="shared" si="2"/>
        <v>10963</v>
      </c>
      <c r="H16" s="45"/>
      <c r="I16" s="1406" t="s">
        <v>839</v>
      </c>
      <c r="J16" s="1407"/>
    </row>
    <row r="17" spans="2:10" ht="41.25" customHeight="1">
      <c r="B17" s="112" t="s">
        <v>815</v>
      </c>
      <c r="C17" s="112" t="s">
        <v>1565</v>
      </c>
      <c r="D17" s="420" t="s">
        <v>814</v>
      </c>
      <c r="E17" s="198">
        <f t="shared" si="0"/>
        <v>75</v>
      </c>
      <c r="F17" s="421">
        <f t="shared" si="1"/>
        <v>15885</v>
      </c>
      <c r="G17" s="345">
        <f t="shared" si="2"/>
        <v>11886</v>
      </c>
      <c r="H17" s="45"/>
      <c r="I17" s="1033"/>
      <c r="J17" s="600"/>
    </row>
    <row r="18" spans="2:10" ht="41.25" customHeight="1" thickBot="1">
      <c r="B18" s="169" t="s">
        <v>816</v>
      </c>
      <c r="C18" s="169" t="s">
        <v>1569</v>
      </c>
      <c r="D18" s="435" t="s">
        <v>194</v>
      </c>
      <c r="E18" s="227">
        <f t="shared" si="0"/>
        <v>90</v>
      </c>
      <c r="F18" s="436">
        <f t="shared" si="1"/>
        <v>14504</v>
      </c>
      <c r="G18" s="346">
        <f t="shared" si="2"/>
        <v>10852</v>
      </c>
      <c r="H18" s="43"/>
      <c r="I18" s="597" t="s">
        <v>7</v>
      </c>
      <c r="J18" s="1036"/>
    </row>
    <row r="19" spans="2:10" ht="41.25" customHeight="1">
      <c r="B19" s="181" t="s">
        <v>817</v>
      </c>
      <c r="C19" s="181" t="s">
        <v>1532</v>
      </c>
      <c r="D19" s="422" t="s">
        <v>267</v>
      </c>
      <c r="E19" s="196">
        <f t="shared" si="0"/>
        <v>32</v>
      </c>
      <c r="F19" s="400">
        <f t="shared" si="1"/>
        <v>5903</v>
      </c>
      <c r="G19" s="344">
        <f t="shared" si="2"/>
        <v>4417</v>
      </c>
      <c r="H19" s="43"/>
      <c r="I19" s="1033" t="s">
        <v>840</v>
      </c>
      <c r="J19" s="598"/>
    </row>
    <row r="20" spans="2:10" ht="41.25" customHeight="1">
      <c r="B20" s="183" t="s">
        <v>818</v>
      </c>
      <c r="C20" s="183" t="s">
        <v>1533</v>
      </c>
      <c r="D20" s="482" t="s">
        <v>819</v>
      </c>
      <c r="E20" s="197">
        <f t="shared" si="0"/>
        <v>30</v>
      </c>
      <c r="F20" s="675">
        <f t="shared" si="1"/>
        <v>9947</v>
      </c>
      <c r="G20" s="500">
        <f t="shared" si="2"/>
        <v>7443</v>
      </c>
      <c r="H20" s="43"/>
      <c r="I20" s="1096"/>
      <c r="J20" s="598"/>
    </row>
    <row r="21" spans="2:10" ht="41.25" customHeight="1">
      <c r="B21" s="178" t="s">
        <v>820</v>
      </c>
      <c r="C21" s="178" t="s">
        <v>1534</v>
      </c>
      <c r="D21" s="420" t="s">
        <v>141</v>
      </c>
      <c r="E21" s="198">
        <f t="shared" si="0"/>
        <v>25</v>
      </c>
      <c r="F21" s="159">
        <f t="shared" si="1"/>
        <v>5112</v>
      </c>
      <c r="G21" s="345">
        <f t="shared" si="2"/>
        <v>3825</v>
      </c>
      <c r="H21" s="43"/>
      <c r="I21" s="1410" t="s">
        <v>841</v>
      </c>
      <c r="J21" s="1459"/>
    </row>
    <row r="22" spans="2:10" ht="41.25" customHeight="1" thickBot="1">
      <c r="B22" s="215" t="s">
        <v>821</v>
      </c>
      <c r="C22" s="215" t="s">
        <v>1535</v>
      </c>
      <c r="D22" s="435" t="s">
        <v>277</v>
      </c>
      <c r="E22" s="227">
        <f t="shared" si="0"/>
        <v>30</v>
      </c>
      <c r="F22" s="484">
        <f t="shared" si="1"/>
        <v>5693</v>
      </c>
      <c r="G22" s="498">
        <f t="shared" si="2"/>
        <v>4260</v>
      </c>
      <c r="H22" s="43"/>
      <c r="I22" s="1410"/>
      <c r="J22" s="1459"/>
    </row>
    <row r="23" spans="2:10" ht="41.25" customHeight="1">
      <c r="B23" s="168" t="s">
        <v>822</v>
      </c>
      <c r="C23" s="168" t="s">
        <v>1576</v>
      </c>
      <c r="D23" s="689" t="s">
        <v>44</v>
      </c>
      <c r="E23" s="196">
        <f t="shared" si="0"/>
        <v>10</v>
      </c>
      <c r="F23" s="378">
        <f t="shared" si="1"/>
        <v>1661</v>
      </c>
      <c r="G23" s="344">
        <f t="shared" si="2"/>
        <v>1243</v>
      </c>
      <c r="H23" s="43"/>
      <c r="I23" s="929"/>
      <c r="J23" s="930"/>
    </row>
    <row r="24" spans="2:10" ht="41.25" customHeight="1">
      <c r="B24" s="230" t="s">
        <v>823</v>
      </c>
      <c r="C24" s="230" t="s">
        <v>1585</v>
      </c>
      <c r="D24" s="423" t="s">
        <v>361</v>
      </c>
      <c r="E24" s="424">
        <f t="shared" si="0"/>
        <v>22</v>
      </c>
      <c r="F24" s="375">
        <f t="shared" si="1"/>
        <v>3214</v>
      </c>
      <c r="G24" s="345">
        <f t="shared" si="2"/>
        <v>2405</v>
      </c>
      <c r="H24" s="43"/>
      <c r="I24" s="1457" t="s">
        <v>877</v>
      </c>
      <c r="J24" s="1458"/>
    </row>
    <row r="25" spans="2:10" ht="41.25" customHeight="1">
      <c r="B25" s="230" t="s">
        <v>824</v>
      </c>
      <c r="C25" s="230" t="s">
        <v>1587</v>
      </c>
      <c r="D25" s="423" t="s">
        <v>363</v>
      </c>
      <c r="E25" s="424">
        <f t="shared" si="0"/>
        <v>11</v>
      </c>
      <c r="F25" s="375">
        <f t="shared" si="1"/>
        <v>1739</v>
      </c>
      <c r="G25" s="498">
        <f t="shared" si="2"/>
        <v>1302</v>
      </c>
      <c r="H25" s="43"/>
      <c r="I25" s="1457"/>
      <c r="J25" s="1458"/>
    </row>
    <row r="26" spans="2:10" ht="41.25" customHeight="1">
      <c r="B26" s="112" t="s">
        <v>610</v>
      </c>
      <c r="C26" s="112" t="s">
        <v>610</v>
      </c>
      <c r="D26" s="690" t="s">
        <v>611</v>
      </c>
      <c r="E26" s="198">
        <f t="shared" si="0"/>
        <v>7</v>
      </c>
      <c r="F26" s="303">
        <f t="shared" si="1"/>
        <v>1646</v>
      </c>
      <c r="G26" s="345">
        <f t="shared" si="2"/>
        <v>1232</v>
      </c>
      <c r="H26" s="43"/>
      <c r="I26" s="1457"/>
      <c r="J26" s="1458"/>
    </row>
    <row r="27" spans="2:10" ht="41.25" customHeight="1">
      <c r="B27" s="332" t="s">
        <v>612</v>
      </c>
      <c r="C27" s="332" t="s">
        <v>612</v>
      </c>
      <c r="D27" s="691" t="s">
        <v>613</v>
      </c>
      <c r="E27" s="427">
        <f t="shared" si="0"/>
        <v>9</v>
      </c>
      <c r="F27" s="407">
        <f t="shared" si="1"/>
        <v>1881</v>
      </c>
      <c r="G27" s="345">
        <f t="shared" si="2"/>
        <v>1408</v>
      </c>
      <c r="H27" s="43"/>
      <c r="I27" s="367"/>
      <c r="J27" s="46"/>
    </row>
    <row r="28" spans="2:10" ht="41.25" customHeight="1">
      <c r="B28" s="112" t="s">
        <v>937</v>
      </c>
      <c r="C28" s="112" t="s">
        <v>937</v>
      </c>
      <c r="D28" s="697" t="s">
        <v>938</v>
      </c>
      <c r="E28" s="247">
        <f t="shared" si="0"/>
        <v>7</v>
      </c>
      <c r="F28" s="303">
        <f t="shared" si="1"/>
        <v>2441</v>
      </c>
      <c r="G28" s="345">
        <f t="shared" si="2"/>
        <v>1827</v>
      </c>
      <c r="H28" s="43"/>
      <c r="I28" s="367"/>
      <c r="J28" s="46"/>
    </row>
    <row r="29" spans="2:10" ht="41.25" customHeight="1" thickBot="1">
      <c r="B29" s="169" t="s">
        <v>939</v>
      </c>
      <c r="C29" s="169" t="s">
        <v>939</v>
      </c>
      <c r="D29" s="699" t="s">
        <v>940</v>
      </c>
      <c r="E29" s="254">
        <f t="shared" si="0"/>
        <v>9</v>
      </c>
      <c r="F29" s="304">
        <f t="shared" si="1"/>
        <v>2887</v>
      </c>
      <c r="G29" s="499">
        <f t="shared" si="2"/>
        <v>2161</v>
      </c>
      <c r="H29" s="43"/>
      <c r="I29" s="367"/>
      <c r="J29" s="46"/>
    </row>
    <row r="30" spans="2:10" ht="41.25" customHeight="1">
      <c r="B30" s="230" t="s">
        <v>648</v>
      </c>
      <c r="C30" s="230" t="s">
        <v>1607</v>
      </c>
      <c r="D30" s="702" t="s">
        <v>649</v>
      </c>
      <c r="E30" s="424">
        <f t="shared" si="0"/>
        <v>20</v>
      </c>
      <c r="F30" s="372">
        <f t="shared" si="1"/>
        <v>4008</v>
      </c>
      <c r="G30" s="500">
        <f t="shared" si="2"/>
        <v>2999</v>
      </c>
      <c r="H30" s="43"/>
      <c r="I30" s="367"/>
      <c r="J30" s="46"/>
    </row>
    <row r="31" spans="2:10" ht="41.25" customHeight="1">
      <c r="B31" s="230" t="s">
        <v>650</v>
      </c>
      <c r="C31" s="230" t="s">
        <v>1608</v>
      </c>
      <c r="D31" s="702" t="s">
        <v>651</v>
      </c>
      <c r="E31" s="424">
        <f t="shared" si="0"/>
        <v>16</v>
      </c>
      <c r="F31" s="372">
        <f t="shared" si="1"/>
        <v>3234</v>
      </c>
      <c r="G31" s="345">
        <f t="shared" si="2"/>
        <v>2420</v>
      </c>
      <c r="H31" s="43"/>
      <c r="I31" s="367"/>
      <c r="J31" s="46"/>
    </row>
    <row r="32" spans="2:10" ht="41.25" customHeight="1" thickBot="1">
      <c r="B32" s="169" t="s">
        <v>707</v>
      </c>
      <c r="C32" s="169" t="s">
        <v>1611</v>
      </c>
      <c r="D32" s="435" t="s">
        <v>708</v>
      </c>
      <c r="E32" s="227">
        <f t="shared" si="0"/>
        <v>35</v>
      </c>
      <c r="F32" s="436">
        <f t="shared" si="1"/>
        <v>5317</v>
      </c>
      <c r="G32" s="346">
        <f t="shared" si="2"/>
        <v>3979</v>
      </c>
      <c r="H32" s="43"/>
      <c r="I32" s="367"/>
      <c r="J32" s="46"/>
    </row>
    <row r="33" spans="2:10" ht="41.25" customHeight="1">
      <c r="B33" s="168" t="s">
        <v>825</v>
      </c>
      <c r="C33" s="168" t="s">
        <v>1543</v>
      </c>
      <c r="D33" s="689" t="s">
        <v>826</v>
      </c>
      <c r="E33" s="196">
        <f t="shared" si="0"/>
        <v>40</v>
      </c>
      <c r="F33" s="182">
        <f t="shared" si="1"/>
        <v>11728</v>
      </c>
      <c r="G33" s="344">
        <f t="shared" si="2"/>
        <v>8775</v>
      </c>
      <c r="H33" s="43"/>
      <c r="I33" s="367"/>
      <c r="J33" s="46"/>
    </row>
    <row r="34" spans="2:10" ht="41.25" customHeight="1">
      <c r="B34" s="112" t="s">
        <v>827</v>
      </c>
      <c r="C34" s="112" t="s">
        <v>1544</v>
      </c>
      <c r="D34" s="690" t="s">
        <v>826</v>
      </c>
      <c r="E34" s="198">
        <f t="shared" si="0"/>
        <v>27</v>
      </c>
      <c r="F34" s="303">
        <f t="shared" si="1"/>
        <v>8028</v>
      </c>
      <c r="G34" s="498">
        <f t="shared" si="2"/>
        <v>6007</v>
      </c>
      <c r="H34" s="43"/>
      <c r="I34" s="367"/>
      <c r="J34" s="46"/>
    </row>
    <row r="35" spans="2:10" ht="41.25" customHeight="1">
      <c r="B35" s="112" t="s">
        <v>828</v>
      </c>
      <c r="C35" s="112" t="s">
        <v>1545</v>
      </c>
      <c r="D35" s="690" t="s">
        <v>829</v>
      </c>
      <c r="E35" s="198">
        <f t="shared" si="0"/>
        <v>47</v>
      </c>
      <c r="F35" s="303">
        <f t="shared" si="1"/>
        <v>12791</v>
      </c>
      <c r="G35" s="345">
        <f t="shared" si="2"/>
        <v>9571</v>
      </c>
      <c r="H35" s="43"/>
      <c r="I35" s="367"/>
      <c r="J35" s="46"/>
    </row>
    <row r="36" spans="2:10" ht="41.25" customHeight="1">
      <c r="B36" s="112" t="s">
        <v>830</v>
      </c>
      <c r="C36" s="112" t="s">
        <v>1546</v>
      </c>
      <c r="D36" s="690" t="s">
        <v>831</v>
      </c>
      <c r="E36" s="198">
        <f t="shared" si="0"/>
        <v>45</v>
      </c>
      <c r="F36" s="303">
        <f t="shared" si="1"/>
        <v>12532</v>
      </c>
      <c r="G36" s="345">
        <f t="shared" si="2"/>
        <v>9377</v>
      </c>
      <c r="H36" s="43"/>
      <c r="I36" s="367"/>
      <c r="J36" s="46"/>
    </row>
    <row r="37" spans="2:10" ht="41.25" customHeight="1">
      <c r="B37" s="112" t="s">
        <v>832</v>
      </c>
      <c r="C37" s="112" t="s">
        <v>1547</v>
      </c>
      <c r="D37" s="690" t="s">
        <v>831</v>
      </c>
      <c r="E37" s="198">
        <f t="shared" si="0"/>
        <v>40</v>
      </c>
      <c r="F37" s="303">
        <f t="shared" si="1"/>
        <v>10694</v>
      </c>
      <c r="G37" s="345">
        <f>ROUNDUP(CEILING(F37*(1-скидка),1)*(1+наценка),1)</f>
        <v>8002</v>
      </c>
      <c r="H37" s="43"/>
      <c r="I37" s="367"/>
      <c r="J37" s="46"/>
    </row>
    <row r="38" spans="2:10" ht="41.25" customHeight="1">
      <c r="B38" s="112" t="s">
        <v>833</v>
      </c>
      <c r="C38" s="112" t="s">
        <v>1548</v>
      </c>
      <c r="D38" s="690" t="s">
        <v>834</v>
      </c>
      <c r="E38" s="198">
        <f t="shared" si="0"/>
        <v>55</v>
      </c>
      <c r="F38" s="303">
        <f t="shared" si="1"/>
        <v>15107</v>
      </c>
      <c r="G38" s="345">
        <f t="shared" si="2"/>
        <v>11304</v>
      </c>
      <c r="H38" s="43"/>
      <c r="I38" s="367"/>
      <c r="J38" s="46"/>
    </row>
    <row r="39" spans="2:10" ht="41.25" customHeight="1">
      <c r="B39" s="112" t="s">
        <v>835</v>
      </c>
      <c r="C39" s="112" t="s">
        <v>1549</v>
      </c>
      <c r="D39" s="690" t="s">
        <v>836</v>
      </c>
      <c r="E39" s="198">
        <f t="shared" si="0"/>
        <v>40</v>
      </c>
      <c r="F39" s="303">
        <f t="shared" si="1"/>
        <v>10271</v>
      </c>
      <c r="G39" s="345">
        <f t="shared" si="2"/>
        <v>7685</v>
      </c>
      <c r="H39" s="43"/>
      <c r="I39" s="367"/>
      <c r="J39" s="46"/>
    </row>
    <row r="40" spans="2:10" ht="41.25" customHeight="1" thickBot="1">
      <c r="B40" s="169" t="s">
        <v>837</v>
      </c>
      <c r="C40" s="169" t="s">
        <v>1550</v>
      </c>
      <c r="D40" s="692" t="s">
        <v>836</v>
      </c>
      <c r="E40" s="227">
        <f t="shared" si="0"/>
        <v>47</v>
      </c>
      <c r="F40" s="304">
        <f t="shared" si="1"/>
        <v>12829</v>
      </c>
      <c r="G40" s="498">
        <f t="shared" si="2"/>
        <v>9599</v>
      </c>
      <c r="H40" s="43"/>
      <c r="I40" s="367"/>
      <c r="J40" s="46"/>
    </row>
    <row r="41" spans="2:10" ht="41.25" customHeight="1">
      <c r="B41" s="230" t="s">
        <v>842</v>
      </c>
      <c r="C41" s="230" t="s">
        <v>1595</v>
      </c>
      <c r="D41" s="702"/>
      <c r="E41" s="424"/>
      <c r="F41" s="372">
        <f t="shared" si="1"/>
        <v>3120</v>
      </c>
      <c r="G41" s="493">
        <f t="shared" si="2"/>
        <v>2335</v>
      </c>
      <c r="H41" s="43"/>
      <c r="I41" s="367"/>
      <c r="J41" s="46"/>
    </row>
    <row r="42" spans="2:10" ht="41.25" customHeight="1" thickBot="1">
      <c r="B42" s="169" t="s">
        <v>843</v>
      </c>
      <c r="C42" s="169" t="s">
        <v>1596</v>
      </c>
      <c r="D42" s="435"/>
      <c r="E42" s="227"/>
      <c r="F42" s="436">
        <f t="shared" si="1"/>
        <v>3755</v>
      </c>
      <c r="G42" s="346">
        <f t="shared" si="2"/>
        <v>2810</v>
      </c>
      <c r="H42" s="43"/>
      <c r="I42" s="367"/>
      <c r="J42" s="46"/>
    </row>
    <row r="43" spans="2:10" ht="41.25" customHeight="1">
      <c r="B43" s="50"/>
      <c r="C43" s="687"/>
      <c r="D43" s="51"/>
      <c r="E43" s="51"/>
      <c r="F43" s="52"/>
      <c r="G43" s="52"/>
      <c r="H43" s="43"/>
      <c r="I43" s="43"/>
      <c r="J43" s="44"/>
    </row>
    <row r="44" spans="2:10" ht="41.25" customHeight="1">
      <c r="B44" s="50"/>
      <c r="C44" s="687"/>
      <c r="D44" s="51"/>
      <c r="E44" s="51"/>
      <c r="F44" s="52"/>
      <c r="G44" s="52"/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 thickBot="1">
      <c r="B75" s="53"/>
      <c r="C75" s="688"/>
      <c r="D75" s="54"/>
      <c r="E75" s="54"/>
      <c r="F75" s="55"/>
      <c r="G75" s="55"/>
      <c r="H75" s="49"/>
      <c r="I75" s="49"/>
      <c r="J75" s="56"/>
    </row>
  </sheetData>
  <mergeCells count="21">
    <mergeCell ref="I7:J7"/>
    <mergeCell ref="I8:J8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F2:I2"/>
    <mergeCell ref="I24:J26"/>
    <mergeCell ref="I9:J9"/>
    <mergeCell ref="I10:J10"/>
    <mergeCell ref="I11:J11"/>
    <mergeCell ref="I13:J13"/>
    <mergeCell ref="I14:J14"/>
    <mergeCell ref="I15:J15"/>
    <mergeCell ref="I16:J16"/>
    <mergeCell ref="I21:J22"/>
  </mergeCells>
  <hyperlinks>
    <hyperlink ref="B1" location="main!A1" display="НАЗАД" xr:uid="{00000000-0004-0000-15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21572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621572" r:id="rId4" name="Label2"/>
      </mc:Fallback>
    </mc:AlternateContent>
    <mc:AlternateContent xmlns:mc="http://schemas.openxmlformats.org/markup-compatibility/2006">
      <mc:Choice Requires="x14">
        <control shapeId="621571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621571" r:id="rId6" name="Label1"/>
      </mc:Fallback>
    </mc:AlternateContent>
    <mc:AlternateContent xmlns:mc="http://schemas.openxmlformats.org/markup-compatibility/2006">
      <mc:Choice Requires="x14">
        <control shapeId="621570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621570" r:id="rId8" name="TextBox2"/>
      </mc:Fallback>
    </mc:AlternateContent>
    <mc:AlternateContent xmlns:mc="http://schemas.openxmlformats.org/markup-compatibility/2006">
      <mc:Choice Requires="x14">
        <control shapeId="621569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621569" r:id="rId10" name="TextBox1"/>
      </mc:Fallback>
    </mc:AlternateContent>
  </control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48">
    <pageSetUpPr fitToPage="1"/>
  </sheetPr>
  <dimension ref="A1:J61"/>
  <sheetViews>
    <sheetView showGridLines="0" zoomScale="40" zoomScaleNormal="40" zoomScaleSheetLayoutView="50" zoomScalePageLayoutView="93" workbookViewId="0">
      <pane ySplit="1" topLeftCell="A7" activePane="bottomLeft" state="frozen"/>
      <selection activeCell="C20" sqref="C20:D20"/>
      <selection pane="bottomLeft" activeCell="E39" sqref="E39"/>
    </sheetView>
  </sheetViews>
  <sheetFormatPr defaultColWidth="9.109375" defaultRowHeight="44.4"/>
  <cols>
    <col min="1" max="1" width="6.109375" style="57" customWidth="1"/>
    <col min="2" max="2" width="81.33203125" style="60" customWidth="1"/>
    <col min="3" max="3" width="14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206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гостиная У́НА ЛОФТ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79"/>
      <c r="G2" s="79"/>
      <c r="H2" s="79"/>
      <c r="I2" s="1387" t="s">
        <v>255</v>
      </c>
      <c r="J2" s="1387"/>
    </row>
    <row r="3" spans="1:10" s="86" customFormat="1" ht="61.2" thickBot="1">
      <c r="A3" s="58"/>
      <c r="B3" s="1370" t="s">
        <v>328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2"/>
      <c r="D6" s="1450"/>
      <c r="E6" s="1434"/>
      <c r="F6" s="1401"/>
      <c r="G6" s="1401"/>
      <c r="H6" s="1404"/>
      <c r="I6" s="1381"/>
      <c r="J6" s="1382"/>
    </row>
    <row r="7" spans="1:10" ht="41.25" customHeight="1">
      <c r="B7" s="532" t="s">
        <v>266</v>
      </c>
      <c r="C7" s="1226" t="s">
        <v>2001</v>
      </c>
      <c r="D7" s="1227" t="s">
        <v>267</v>
      </c>
      <c r="E7" s="760">
        <f t="shared" ref="E7:E15" si="0">VLOOKUP(C7,Артикул,2,FALSE)</f>
        <v>30</v>
      </c>
      <c r="F7" s="1206">
        <f t="shared" ref="F7:F15" si="1">VLOOKUP(C7,Артикул,3,FALSE)</f>
        <v>8231</v>
      </c>
      <c r="G7" s="344">
        <f t="shared" ref="G7:G35" si="2">ROUNDUP(CEILING(F7*(1-скидка),1)*(1+наценка),1)</f>
        <v>6159</v>
      </c>
      <c r="H7" s="41"/>
      <c r="I7" s="1530" t="s">
        <v>382</v>
      </c>
      <c r="J7" s="1531"/>
    </row>
    <row r="8" spans="1:10" ht="41.25" customHeight="1">
      <c r="B8" s="535" t="s">
        <v>268</v>
      </c>
      <c r="C8" s="535" t="s">
        <v>2002</v>
      </c>
      <c r="D8" s="1228" t="s">
        <v>267</v>
      </c>
      <c r="E8" s="1155">
        <f t="shared" si="0"/>
        <v>30</v>
      </c>
      <c r="F8" s="372">
        <f t="shared" si="1"/>
        <v>8191</v>
      </c>
      <c r="G8" s="345">
        <f t="shared" si="2"/>
        <v>6129</v>
      </c>
      <c r="H8" s="43"/>
      <c r="I8" s="1532" t="s">
        <v>322</v>
      </c>
      <c r="J8" s="1533"/>
    </row>
    <row r="9" spans="1:10" ht="41.25" customHeight="1">
      <c r="B9" s="538" t="s">
        <v>269</v>
      </c>
      <c r="C9" s="538" t="s">
        <v>2003</v>
      </c>
      <c r="D9" s="1229" t="s">
        <v>141</v>
      </c>
      <c r="E9" s="1230">
        <f t="shared" si="0"/>
        <v>25</v>
      </c>
      <c r="F9" s="676">
        <f t="shared" si="1"/>
        <v>6941</v>
      </c>
      <c r="G9" s="345">
        <f t="shared" si="2"/>
        <v>5194</v>
      </c>
      <c r="H9" s="43"/>
      <c r="I9" s="1534" t="s">
        <v>323</v>
      </c>
      <c r="J9" s="1535"/>
    </row>
    <row r="10" spans="1:10" ht="41.25" customHeight="1">
      <c r="B10" s="535" t="s">
        <v>270</v>
      </c>
      <c r="C10" s="535" t="s">
        <v>2004</v>
      </c>
      <c r="D10" s="1228" t="s">
        <v>271</v>
      </c>
      <c r="E10" s="1155">
        <f t="shared" si="0"/>
        <v>35</v>
      </c>
      <c r="F10" s="372">
        <f t="shared" si="1"/>
        <v>10447</v>
      </c>
      <c r="G10" s="345">
        <f t="shared" si="2"/>
        <v>7817</v>
      </c>
      <c r="H10" s="45"/>
      <c r="I10" s="1110"/>
      <c r="J10" s="1095" t="s">
        <v>324</v>
      </c>
    </row>
    <row r="11" spans="1:10" ht="41.25" customHeight="1" thickBot="1">
      <c r="B11" s="544" t="s">
        <v>276</v>
      </c>
      <c r="C11" s="112" t="s">
        <v>1958</v>
      </c>
      <c r="D11" s="1231" t="s">
        <v>277</v>
      </c>
      <c r="E11" s="1232">
        <f t="shared" si="0"/>
        <v>45</v>
      </c>
      <c r="F11" s="1216">
        <f t="shared" si="1"/>
        <v>11098</v>
      </c>
      <c r="G11" s="1211">
        <f t="shared" si="2"/>
        <v>8304</v>
      </c>
      <c r="H11" s="45"/>
      <c r="I11" s="1222"/>
      <c r="J11" s="1095" t="s">
        <v>325</v>
      </c>
    </row>
    <row r="12" spans="1:10" ht="41.25" customHeight="1">
      <c r="B12" s="555" t="s">
        <v>278</v>
      </c>
      <c r="C12" s="555" t="s">
        <v>2009</v>
      </c>
      <c r="D12" s="1227" t="s">
        <v>142</v>
      </c>
      <c r="E12" s="1233">
        <f t="shared" si="0"/>
        <v>40</v>
      </c>
      <c r="F12" s="371">
        <f t="shared" si="1"/>
        <v>9692</v>
      </c>
      <c r="G12" s="344">
        <f t="shared" si="2"/>
        <v>7252</v>
      </c>
      <c r="H12" s="45"/>
      <c r="I12" s="1223"/>
      <c r="J12" s="1095"/>
    </row>
    <row r="13" spans="1:10" ht="41.25" customHeight="1">
      <c r="B13" s="1234" t="s">
        <v>281</v>
      </c>
      <c r="C13" s="1234" t="s">
        <v>2012</v>
      </c>
      <c r="D13" s="1235" t="s">
        <v>182</v>
      </c>
      <c r="E13" s="1236">
        <f t="shared" si="0"/>
        <v>60</v>
      </c>
      <c r="F13" s="375">
        <f t="shared" si="1"/>
        <v>13867</v>
      </c>
      <c r="G13" s="1212">
        <f t="shared" si="2"/>
        <v>10376</v>
      </c>
      <c r="H13" s="45"/>
      <c r="I13" s="1223"/>
      <c r="J13" s="1095"/>
    </row>
    <row r="14" spans="1:10" ht="41.25" customHeight="1">
      <c r="B14" s="556" t="s">
        <v>285</v>
      </c>
      <c r="C14" s="556" t="s">
        <v>2014</v>
      </c>
      <c r="D14" s="1228" t="s">
        <v>286</v>
      </c>
      <c r="E14" s="1155">
        <f t="shared" si="0"/>
        <v>35</v>
      </c>
      <c r="F14" s="372">
        <f t="shared" si="1"/>
        <v>8598</v>
      </c>
      <c r="G14" s="345">
        <f t="shared" si="2"/>
        <v>6434</v>
      </c>
      <c r="H14" s="45"/>
      <c r="I14" s="1222" t="s">
        <v>326</v>
      </c>
      <c r="J14" s="598"/>
    </row>
    <row r="15" spans="1:10" ht="41.25" customHeight="1" thickBot="1">
      <c r="B15" s="558" t="s">
        <v>287</v>
      </c>
      <c r="C15" s="558" t="s">
        <v>2015</v>
      </c>
      <c r="D15" s="1237" t="s">
        <v>288</v>
      </c>
      <c r="E15" s="1238">
        <f t="shared" si="0"/>
        <v>40</v>
      </c>
      <c r="F15" s="445">
        <f t="shared" si="1"/>
        <v>9628</v>
      </c>
      <c r="G15" s="346">
        <f t="shared" si="2"/>
        <v>7204</v>
      </c>
      <c r="H15" s="45"/>
      <c r="I15" s="1538" t="s">
        <v>327</v>
      </c>
      <c r="J15" s="1539"/>
    </row>
    <row r="16" spans="1:10" ht="41.25" customHeight="1">
      <c r="B16" s="562" t="s">
        <v>289</v>
      </c>
      <c r="C16" s="562" t="s">
        <v>1575</v>
      </c>
      <c r="D16" s="1239" t="s">
        <v>11</v>
      </c>
      <c r="E16" s="1239">
        <f t="shared" ref="E16:E26" si="3">VLOOKUP(C16,Артикул,2,FALSE)</f>
        <v>31</v>
      </c>
      <c r="F16" s="374">
        <f t="shared" ref="F16:F26" si="4">VLOOKUP(C16,Артикул,3,FALSE)</f>
        <v>4328</v>
      </c>
      <c r="G16" s="1212">
        <f t="shared" si="2"/>
        <v>3239</v>
      </c>
      <c r="H16" s="45"/>
      <c r="I16" s="1538"/>
      <c r="J16" s="1539"/>
    </row>
    <row r="17" spans="2:10" ht="41.25" customHeight="1">
      <c r="B17" s="1234" t="s">
        <v>670</v>
      </c>
      <c r="C17" s="1234" t="s">
        <v>1576</v>
      </c>
      <c r="D17" s="1236" t="s">
        <v>44</v>
      </c>
      <c r="E17" s="1236">
        <f t="shared" si="3"/>
        <v>10</v>
      </c>
      <c r="F17" s="372">
        <f t="shared" si="4"/>
        <v>1661</v>
      </c>
      <c r="G17" s="345">
        <f t="shared" si="2"/>
        <v>1243</v>
      </c>
      <c r="H17" s="45"/>
      <c r="I17" s="1538"/>
      <c r="J17" s="1539"/>
    </row>
    <row r="18" spans="2:10" ht="41.25" customHeight="1">
      <c r="B18" s="535" t="s">
        <v>176</v>
      </c>
      <c r="C18" s="535" t="s">
        <v>176</v>
      </c>
      <c r="D18" s="1155" t="s">
        <v>177</v>
      </c>
      <c r="E18" s="1155">
        <f t="shared" si="3"/>
        <v>25</v>
      </c>
      <c r="F18" s="372">
        <f t="shared" si="4"/>
        <v>4474</v>
      </c>
      <c r="G18" s="345">
        <f t="shared" si="2"/>
        <v>3348</v>
      </c>
      <c r="H18" s="45"/>
      <c r="I18" s="1538"/>
      <c r="J18" s="1539"/>
    </row>
    <row r="19" spans="2:10" ht="41.25" customHeight="1">
      <c r="B19" s="556" t="s">
        <v>161</v>
      </c>
      <c r="C19" s="556" t="s">
        <v>161</v>
      </c>
      <c r="D19" s="1155" t="s">
        <v>162</v>
      </c>
      <c r="E19" s="1155">
        <f t="shared" si="3"/>
        <v>21</v>
      </c>
      <c r="F19" s="372">
        <f t="shared" si="4"/>
        <v>3830</v>
      </c>
      <c r="G19" s="345">
        <f t="shared" si="2"/>
        <v>2866</v>
      </c>
      <c r="H19" s="43"/>
      <c r="I19" s="1538"/>
      <c r="J19" s="1539"/>
    </row>
    <row r="20" spans="2:10" ht="41.25" customHeight="1">
      <c r="B20" s="1234" t="s">
        <v>290</v>
      </c>
      <c r="C20" s="1234" t="s">
        <v>1582</v>
      </c>
      <c r="D20" s="1236" t="s">
        <v>291</v>
      </c>
      <c r="E20" s="1236">
        <f t="shared" si="3"/>
        <v>7</v>
      </c>
      <c r="F20" s="372">
        <f t="shared" si="4"/>
        <v>2110</v>
      </c>
      <c r="G20" s="345">
        <f t="shared" si="2"/>
        <v>1579</v>
      </c>
      <c r="H20" s="43"/>
      <c r="I20" s="1538"/>
      <c r="J20" s="1539"/>
    </row>
    <row r="21" spans="2:10" ht="41.25" customHeight="1">
      <c r="B21" s="1234" t="s">
        <v>292</v>
      </c>
      <c r="C21" s="1234" t="s">
        <v>1583</v>
      </c>
      <c r="D21" s="1236" t="s">
        <v>291</v>
      </c>
      <c r="E21" s="1236">
        <f t="shared" si="3"/>
        <v>11</v>
      </c>
      <c r="F21" s="372">
        <f t="shared" si="4"/>
        <v>3515</v>
      </c>
      <c r="G21" s="345">
        <f t="shared" si="2"/>
        <v>2630</v>
      </c>
      <c r="H21" s="43"/>
      <c r="I21" s="1540" t="s">
        <v>877</v>
      </c>
      <c r="J21" s="1527"/>
    </row>
    <row r="22" spans="2:10" ht="41.25" customHeight="1">
      <c r="B22" s="1234" t="s">
        <v>293</v>
      </c>
      <c r="C22" s="1234" t="s">
        <v>293</v>
      </c>
      <c r="D22" s="1236" t="s">
        <v>294</v>
      </c>
      <c r="E22" s="1236">
        <f t="shared" si="3"/>
        <v>5</v>
      </c>
      <c r="F22" s="372">
        <f t="shared" si="4"/>
        <v>980</v>
      </c>
      <c r="G22" s="345">
        <f t="shared" si="2"/>
        <v>734</v>
      </c>
      <c r="H22" s="43"/>
      <c r="I22" s="1540"/>
      <c r="J22" s="1527"/>
    </row>
    <row r="23" spans="2:10" ht="41.25" customHeight="1">
      <c r="B23" s="1234" t="s">
        <v>295</v>
      </c>
      <c r="C23" s="1234" t="s">
        <v>295</v>
      </c>
      <c r="D23" s="1236" t="s">
        <v>296</v>
      </c>
      <c r="E23" s="1236">
        <f t="shared" si="3"/>
        <v>9</v>
      </c>
      <c r="F23" s="372">
        <f t="shared" si="4"/>
        <v>1913</v>
      </c>
      <c r="G23" s="345">
        <f t="shared" si="2"/>
        <v>1432</v>
      </c>
      <c r="H23" s="43"/>
      <c r="I23" s="1540"/>
      <c r="J23" s="1527"/>
    </row>
    <row r="24" spans="2:10" ht="41.25" customHeight="1">
      <c r="B24" s="1234" t="s">
        <v>297</v>
      </c>
      <c r="C24" s="1234" t="s">
        <v>297</v>
      </c>
      <c r="D24" s="1236" t="s">
        <v>298</v>
      </c>
      <c r="E24" s="1236">
        <f t="shared" si="3"/>
        <v>11</v>
      </c>
      <c r="F24" s="372">
        <f t="shared" si="4"/>
        <v>2173</v>
      </c>
      <c r="G24" s="345">
        <f t="shared" si="2"/>
        <v>1626</v>
      </c>
      <c r="H24" s="43"/>
      <c r="I24" s="1224"/>
      <c r="J24" s="1214"/>
    </row>
    <row r="25" spans="2:10" ht="41.25" customHeight="1">
      <c r="B25" s="1234" t="s">
        <v>299</v>
      </c>
      <c r="C25" s="1234" t="s">
        <v>1584</v>
      </c>
      <c r="D25" s="1236" t="s">
        <v>291</v>
      </c>
      <c r="E25" s="1236">
        <f t="shared" si="3"/>
        <v>9</v>
      </c>
      <c r="F25" s="372">
        <f t="shared" si="4"/>
        <v>2812</v>
      </c>
      <c r="G25" s="345">
        <f t="shared" si="2"/>
        <v>2104</v>
      </c>
      <c r="H25" s="43"/>
      <c r="I25" s="1225"/>
      <c r="J25" s="1218"/>
    </row>
    <row r="26" spans="2:10" ht="41.25" customHeight="1" thickBot="1">
      <c r="B26" s="720" t="s">
        <v>300</v>
      </c>
      <c r="C26" s="569" t="s">
        <v>110</v>
      </c>
      <c r="D26" s="542" t="s">
        <v>111</v>
      </c>
      <c r="E26" s="1240">
        <f t="shared" si="3"/>
        <v>12</v>
      </c>
      <c r="F26" s="385">
        <f t="shared" si="4"/>
        <v>1983</v>
      </c>
      <c r="G26" s="1211">
        <f t="shared" si="2"/>
        <v>1484</v>
      </c>
      <c r="H26" s="43"/>
      <c r="I26" s="1536"/>
      <c r="J26" s="1412"/>
    </row>
    <row r="27" spans="2:10" ht="41.25" customHeight="1">
      <c r="B27" s="1241" t="s">
        <v>301</v>
      </c>
      <c r="C27" s="1241" t="s">
        <v>2016</v>
      </c>
      <c r="D27" s="1233" t="s">
        <v>129</v>
      </c>
      <c r="E27" s="1242">
        <f t="shared" ref="E27:E32" si="5">VLOOKUP(C27,Артикул,2,FALSE)</f>
        <v>45</v>
      </c>
      <c r="F27" s="676">
        <f t="shared" ref="F27:F35" si="6">VLOOKUP(C27,Артикул,3,FALSE)</f>
        <v>12459</v>
      </c>
      <c r="G27" s="344">
        <f t="shared" si="2"/>
        <v>9322</v>
      </c>
      <c r="H27" s="43"/>
      <c r="I27" s="1536"/>
      <c r="J27" s="1412"/>
    </row>
    <row r="28" spans="2:10" ht="41.25" customHeight="1">
      <c r="B28" s="1234" t="s">
        <v>303</v>
      </c>
      <c r="C28" s="1234" t="s">
        <v>2018</v>
      </c>
      <c r="D28" s="1155" t="s">
        <v>263</v>
      </c>
      <c r="E28" s="1243">
        <f t="shared" si="5"/>
        <v>45</v>
      </c>
      <c r="F28" s="372">
        <f t="shared" si="6"/>
        <v>11687</v>
      </c>
      <c r="G28" s="345">
        <f t="shared" si="2"/>
        <v>8745</v>
      </c>
      <c r="H28" s="43"/>
      <c r="I28" s="1537"/>
      <c r="J28" s="1414"/>
    </row>
    <row r="29" spans="2:10" ht="41.25" customHeight="1">
      <c r="B29" s="1234" t="s">
        <v>304</v>
      </c>
      <c r="C29" s="1234" t="s">
        <v>2019</v>
      </c>
      <c r="D29" s="1155" t="s">
        <v>263</v>
      </c>
      <c r="E29" s="1243">
        <f t="shared" si="5"/>
        <v>45</v>
      </c>
      <c r="F29" s="372">
        <f t="shared" si="6"/>
        <v>11720</v>
      </c>
      <c r="G29" s="345">
        <f t="shared" si="2"/>
        <v>8769</v>
      </c>
      <c r="H29" s="43"/>
      <c r="I29" s="1537"/>
      <c r="J29" s="1414"/>
    </row>
    <row r="30" spans="2:10" ht="41.25" customHeight="1">
      <c r="B30" s="1234" t="s">
        <v>305</v>
      </c>
      <c r="C30" s="1234" t="s">
        <v>2020</v>
      </c>
      <c r="D30" s="1155" t="s">
        <v>129</v>
      </c>
      <c r="E30" s="1243">
        <f t="shared" si="5"/>
        <v>55</v>
      </c>
      <c r="F30" s="372">
        <f t="shared" si="6"/>
        <v>13596</v>
      </c>
      <c r="G30" s="345">
        <f t="shared" si="2"/>
        <v>10173</v>
      </c>
      <c r="H30" s="43"/>
      <c r="I30" s="1537"/>
      <c r="J30" s="1414"/>
    </row>
    <row r="31" spans="2:10" ht="41.25" customHeight="1">
      <c r="B31" s="1234" t="s">
        <v>3572</v>
      </c>
      <c r="C31" s="1234" t="s">
        <v>2017</v>
      </c>
      <c r="D31" s="1155" t="s">
        <v>146</v>
      </c>
      <c r="E31" s="1243" t="e">
        <f t="shared" si="5"/>
        <v>#N/A</v>
      </c>
      <c r="F31" s="372" t="e">
        <f t="shared" si="6"/>
        <v>#N/A</v>
      </c>
      <c r="G31" s="345" t="e">
        <f t="shared" si="2"/>
        <v>#N/A</v>
      </c>
      <c r="H31" s="43"/>
      <c r="I31" s="367"/>
      <c r="J31" s="46"/>
    </row>
    <row r="32" spans="2:10" ht="41.25" customHeight="1">
      <c r="B32" s="535" t="s">
        <v>3573</v>
      </c>
      <c r="C32" s="535" t="s">
        <v>2022</v>
      </c>
      <c r="D32" s="1155" t="s">
        <v>139</v>
      </c>
      <c r="E32" s="1155" t="e">
        <f t="shared" si="5"/>
        <v>#N/A</v>
      </c>
      <c r="F32" s="372" t="e">
        <f t="shared" si="6"/>
        <v>#N/A</v>
      </c>
      <c r="G32" s="345" t="e">
        <f t="shared" si="2"/>
        <v>#N/A</v>
      </c>
      <c r="H32" s="43"/>
      <c r="I32" s="367"/>
      <c r="J32" s="46"/>
    </row>
    <row r="33" spans="2:10" ht="41.25" customHeight="1">
      <c r="B33" s="1244" t="s">
        <v>309</v>
      </c>
      <c r="C33" s="1241" t="s">
        <v>1592</v>
      </c>
      <c r="D33" s="1262"/>
      <c r="E33" s="1246"/>
      <c r="F33" s="386">
        <f t="shared" si="6"/>
        <v>2306</v>
      </c>
      <c r="G33" s="345">
        <f t="shared" si="2"/>
        <v>1726</v>
      </c>
      <c r="H33" s="43"/>
      <c r="I33" s="367"/>
      <c r="J33" s="46"/>
    </row>
    <row r="34" spans="2:10" ht="41.25" customHeight="1">
      <c r="B34" s="1244" t="s">
        <v>310</v>
      </c>
      <c r="C34" s="1241" t="s">
        <v>1593</v>
      </c>
      <c r="D34" s="1155"/>
      <c r="E34" s="1155"/>
      <c r="F34" s="387">
        <f t="shared" si="6"/>
        <v>3717</v>
      </c>
      <c r="G34" s="345">
        <f t="shared" si="2"/>
        <v>2782</v>
      </c>
      <c r="H34" s="43"/>
      <c r="I34" s="367"/>
      <c r="J34" s="46"/>
    </row>
    <row r="35" spans="2:10" ht="41.25" customHeight="1" thickBot="1">
      <c r="B35" s="720" t="s">
        <v>311</v>
      </c>
      <c r="C35" s="569" t="s">
        <v>1594</v>
      </c>
      <c r="D35" s="1263"/>
      <c r="E35" s="1248"/>
      <c r="F35" s="385">
        <f t="shared" si="6"/>
        <v>4758</v>
      </c>
      <c r="G35" s="346">
        <f t="shared" si="2"/>
        <v>3560</v>
      </c>
      <c r="H35" s="43"/>
      <c r="I35" s="367"/>
      <c r="J35" s="46"/>
    </row>
    <row r="36" spans="2:10" ht="41.25" customHeight="1">
      <c r="B36" s="50"/>
      <c r="C36" s="687"/>
      <c r="D36" s="51"/>
      <c r="E36" s="51"/>
      <c r="F36" s="52"/>
      <c r="G36" s="52"/>
      <c r="H36" s="43"/>
      <c r="I36" s="43"/>
      <c r="J36" s="44"/>
    </row>
    <row r="37" spans="2:10" ht="41.25" customHeight="1">
      <c r="B37" s="50"/>
      <c r="C37" s="687"/>
      <c r="D37" s="51"/>
      <c r="E37" s="51"/>
      <c r="F37" s="52"/>
      <c r="G37" s="52"/>
      <c r="H37" s="43"/>
      <c r="I37" s="43"/>
      <c r="J37" s="44"/>
    </row>
    <row r="38" spans="2:10" ht="41.25" customHeight="1">
      <c r="B38" s="1415" t="s">
        <v>24</v>
      </c>
      <c r="C38" s="1416"/>
      <c r="D38" s="1416"/>
      <c r="E38" s="1416"/>
      <c r="F38" s="1416"/>
      <c r="G38" s="1416"/>
      <c r="H38" s="43"/>
      <c r="I38" s="43"/>
      <c r="J38" s="44"/>
    </row>
    <row r="39" spans="2:10" ht="41.25" customHeight="1">
      <c r="B39" s="1252" t="s">
        <v>178</v>
      </c>
      <c r="C39" s="1252"/>
      <c r="D39" s="1253" t="s">
        <v>316</v>
      </c>
      <c r="E39" s="1254">
        <f>E27+E14+E14+E7+E8+E11+E21+E24+E26</f>
        <v>254</v>
      </c>
      <c r="F39" s="655" t="e">
        <f>F10+F11+F17+F25+F25+F32+F35+#REF!+#REF!+#REF!</f>
        <v>#N/A</v>
      </c>
      <c r="G39" s="1255" t="e">
        <f t="shared" ref="G39:G44" si="7">ROUNDUP(CEILING(F39*(1-скидка),1)*(1+наценка),1)</f>
        <v>#N/A</v>
      </c>
      <c r="H39" s="43"/>
      <c r="I39" s="43"/>
      <c r="J39" s="44"/>
    </row>
    <row r="40" spans="2:10" ht="41.25" customHeight="1">
      <c r="B40" s="1252" t="s">
        <v>33</v>
      </c>
      <c r="C40" s="1252"/>
      <c r="D40" s="1253" t="s">
        <v>317</v>
      </c>
      <c r="E40" s="1254" t="e">
        <f>E17+E17+E33+E34+E26+E26+#REF!</f>
        <v>#REF!</v>
      </c>
      <c r="F40" s="655" t="e">
        <f>F17+F17+F33+F34+F26+F26+#REF!</f>
        <v>#REF!</v>
      </c>
      <c r="G40" s="1255" t="e">
        <f t="shared" si="7"/>
        <v>#REF!</v>
      </c>
      <c r="H40" s="43"/>
      <c r="I40" s="43"/>
      <c r="J40" s="44"/>
    </row>
    <row r="41" spans="2:10" ht="41.25" customHeight="1">
      <c r="B41" s="1252" t="s">
        <v>28</v>
      </c>
      <c r="C41" s="1252"/>
      <c r="D41" s="1253" t="s">
        <v>318</v>
      </c>
      <c r="E41" s="1254">
        <f>E10+E10+E17+E25+E25+E35</f>
        <v>98</v>
      </c>
      <c r="F41" s="655">
        <f>F10+F10+F17+F25+F25+F35</f>
        <v>32937</v>
      </c>
      <c r="G41" s="1255">
        <f t="shared" si="7"/>
        <v>24644</v>
      </c>
      <c r="H41" s="43"/>
      <c r="I41" s="43"/>
      <c r="J41" s="44"/>
    </row>
    <row r="42" spans="2:10" ht="41.25" customHeight="1">
      <c r="B42" s="1252" t="s">
        <v>58</v>
      </c>
      <c r="C42" s="1252"/>
      <c r="D42" s="1253" t="s">
        <v>319</v>
      </c>
      <c r="E42" s="1254" t="e">
        <f>E10+E10+E25+E26+E34+E35+#REF!</f>
        <v>#REF!</v>
      </c>
      <c r="F42" s="655" t="e">
        <f>F10+F10+F25+F26+F34+F35+#REF!</f>
        <v>#REF!</v>
      </c>
      <c r="G42" s="1255" t="e">
        <f t="shared" si="7"/>
        <v>#REF!</v>
      </c>
      <c r="H42" s="43"/>
      <c r="I42" s="43"/>
      <c r="J42" s="44"/>
    </row>
    <row r="43" spans="2:10" ht="41.25" customHeight="1">
      <c r="B43" s="1252" t="s">
        <v>29</v>
      </c>
      <c r="C43" s="1252"/>
      <c r="D43" s="1253" t="s">
        <v>320</v>
      </c>
      <c r="E43" s="1254" t="e">
        <f>#REF!+E25+E25+E11+E11+E30+E31+#REF!</f>
        <v>#REF!</v>
      </c>
      <c r="F43" s="655" t="e">
        <f>#REF!+F25+F25+F11+F11+F30+F31+#REF!</f>
        <v>#REF!</v>
      </c>
      <c r="G43" s="1255" t="e">
        <f t="shared" si="7"/>
        <v>#REF!</v>
      </c>
      <c r="H43" s="43"/>
      <c r="I43" s="43"/>
      <c r="J43" s="44"/>
    </row>
    <row r="44" spans="2:10" ht="41.25" customHeight="1" thickBot="1">
      <c r="B44" s="1257" t="s">
        <v>264</v>
      </c>
      <c r="C44" s="1257"/>
      <c r="D44" s="1258" t="s">
        <v>321</v>
      </c>
      <c r="E44" s="1259" t="e">
        <f>E25+E25+E25+E35+E35+#REF!</f>
        <v>#REF!</v>
      </c>
      <c r="F44" s="1260" t="e">
        <f>F25+F25+F25+F35+F35+#REF!</f>
        <v>#REF!</v>
      </c>
      <c r="G44" s="1261" t="e">
        <f t="shared" si="7"/>
        <v>#REF!</v>
      </c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 thickBot="1">
      <c r="B61" s="53"/>
      <c r="C61" s="688"/>
      <c r="D61" s="54"/>
      <c r="E61" s="54"/>
      <c r="F61" s="55"/>
      <c r="G61" s="55"/>
      <c r="H61" s="49"/>
      <c r="I61" s="49"/>
      <c r="J61" s="56"/>
    </row>
  </sheetData>
  <mergeCells count="18">
    <mergeCell ref="B38:G38"/>
    <mergeCell ref="I26:J27"/>
    <mergeCell ref="I28:J30"/>
    <mergeCell ref="I15:J20"/>
    <mergeCell ref="I21:J23"/>
    <mergeCell ref="I7:J7"/>
    <mergeCell ref="I8:J8"/>
    <mergeCell ref="I9:J9"/>
    <mergeCell ref="D1:I1"/>
    <mergeCell ref="I2:J2"/>
    <mergeCell ref="B3:J3"/>
    <mergeCell ref="B4:B6"/>
    <mergeCell ref="C4:C6"/>
    <mergeCell ref="D4:D6"/>
    <mergeCell ref="E4:E6"/>
    <mergeCell ref="F4:F6"/>
    <mergeCell ref="G4:G6"/>
    <mergeCell ref="H4:J6"/>
  </mergeCells>
  <hyperlinks>
    <hyperlink ref="B1" location="main!A1" display="НАЗАД" xr:uid="{00000000-0004-0000-1600-000000000000}"/>
  </hyperlinks>
  <printOptions horizontalCentered="1"/>
  <pageMargins left="0" right="0" top="0.39370078740157483" bottom="0.39370078740157483" header="0" footer="0"/>
  <pageSetup paperSize="9" scale="25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815108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815108" r:id="rId4" name="Label2"/>
      </mc:Fallback>
    </mc:AlternateContent>
    <mc:AlternateContent xmlns:mc="http://schemas.openxmlformats.org/markup-compatibility/2006">
      <mc:Choice Requires="x14">
        <control shapeId="815107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815107" r:id="rId6" name="Label1"/>
      </mc:Fallback>
    </mc:AlternateContent>
    <mc:AlternateContent xmlns:mc="http://schemas.openxmlformats.org/markup-compatibility/2006">
      <mc:Choice Requires="x14">
        <control shapeId="815106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815106" r:id="rId8" name="TextBox2"/>
      </mc:Fallback>
    </mc:AlternateContent>
    <mc:AlternateContent xmlns:mc="http://schemas.openxmlformats.org/markup-compatibility/2006">
      <mc:Choice Requires="x14">
        <control shapeId="815105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815105" r:id="rId10" name="TextBox1"/>
      </mc:Fallback>
    </mc:AlternateContent>
  </control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19">
    <pageSetUpPr fitToPage="1"/>
  </sheetPr>
  <dimension ref="A1:J78"/>
  <sheetViews>
    <sheetView showGridLines="0" showRowColHeaders="0" zoomScale="40" zoomScaleNormal="40" zoomScaleSheetLayoutView="50" zoomScalePageLayoutView="93" workbookViewId="0">
      <pane ySplit="1" topLeftCell="A56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8.4414062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62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гостиная ЭМЭ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886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390"/>
      <c r="C6" s="1393"/>
      <c r="D6" s="1396"/>
      <c r="E6" s="1399"/>
      <c r="F6" s="1402"/>
      <c r="G6" s="1402"/>
      <c r="H6" s="1405"/>
      <c r="I6" s="1383"/>
      <c r="J6" s="1384"/>
    </row>
    <row r="7" spans="1:10" ht="41.25" customHeight="1">
      <c r="B7" s="172" t="s">
        <v>892</v>
      </c>
      <c r="C7" s="584" t="s">
        <v>1954</v>
      </c>
      <c r="D7" s="706" t="s">
        <v>146</v>
      </c>
      <c r="E7" s="433">
        <f t="shared" ref="E7:E46" si="0">VLOOKUP(C7,Артикул,2,FALSE)</f>
        <v>105</v>
      </c>
      <c r="F7" s="670">
        <f t="shared" ref="F7:F48" si="1">VLOOKUP(C7,Артикул,3,FALSE)</f>
        <v>22268</v>
      </c>
      <c r="G7" s="511">
        <f t="shared" ref="G7:G16" si="2">ROUNDUP(CEILING(F7*(1-скидка),1)*(1+наценка),1)</f>
        <v>16661</v>
      </c>
      <c r="H7" s="41"/>
      <c r="I7" s="1408" t="s">
        <v>667</v>
      </c>
      <c r="J7" s="1409"/>
    </row>
    <row r="8" spans="1:10" ht="41.25" customHeight="1">
      <c r="B8" s="112" t="s">
        <v>893</v>
      </c>
      <c r="C8" s="112" t="s">
        <v>1955</v>
      </c>
      <c r="D8" s="697" t="s">
        <v>146</v>
      </c>
      <c r="E8" s="247">
        <f t="shared" si="0"/>
        <v>115</v>
      </c>
      <c r="F8" s="303">
        <f t="shared" si="1"/>
        <v>25550</v>
      </c>
      <c r="G8" s="345">
        <f t="shared" si="2"/>
        <v>19117</v>
      </c>
      <c r="H8" s="43"/>
      <c r="I8" s="1410" t="s">
        <v>887</v>
      </c>
      <c r="J8" s="1409"/>
    </row>
    <row r="9" spans="1:10" ht="41.25" customHeight="1">
      <c r="B9" s="112" t="s">
        <v>894</v>
      </c>
      <c r="C9" s="112" t="s">
        <v>1956</v>
      </c>
      <c r="D9" s="697" t="s">
        <v>145</v>
      </c>
      <c r="E9" s="247">
        <f t="shared" si="0"/>
        <v>70</v>
      </c>
      <c r="F9" s="392">
        <f t="shared" si="1"/>
        <v>13674</v>
      </c>
      <c r="G9" s="345">
        <f t="shared" si="2"/>
        <v>10231</v>
      </c>
      <c r="H9" s="43"/>
      <c r="I9" s="1408" t="s">
        <v>797</v>
      </c>
      <c r="J9" s="1409"/>
    </row>
    <row r="10" spans="1:10" ht="41.25" customHeight="1">
      <c r="B10" s="112" t="s">
        <v>895</v>
      </c>
      <c r="C10" s="112" t="s">
        <v>1957</v>
      </c>
      <c r="D10" s="697" t="s">
        <v>129</v>
      </c>
      <c r="E10" s="247">
        <f t="shared" si="0"/>
        <v>60</v>
      </c>
      <c r="F10" s="392">
        <f t="shared" si="1"/>
        <v>14546</v>
      </c>
      <c r="G10" s="345">
        <f t="shared" si="2"/>
        <v>10884</v>
      </c>
      <c r="H10" s="45"/>
      <c r="I10" s="1408"/>
      <c r="J10" s="1409"/>
    </row>
    <row r="11" spans="1:10" ht="41.25" customHeight="1">
      <c r="B11" s="112" t="s">
        <v>896</v>
      </c>
      <c r="C11" s="112" t="s">
        <v>1958</v>
      </c>
      <c r="D11" s="246" t="s">
        <v>129</v>
      </c>
      <c r="E11" s="247">
        <f t="shared" si="0"/>
        <v>45</v>
      </c>
      <c r="F11" s="421">
        <f t="shared" si="1"/>
        <v>11098</v>
      </c>
      <c r="G11" s="345">
        <f t="shared" si="2"/>
        <v>8304</v>
      </c>
      <c r="H11" s="45"/>
      <c r="I11" s="1408" t="s">
        <v>668</v>
      </c>
      <c r="J11" s="1409"/>
    </row>
    <row r="12" spans="1:10" ht="41.25" customHeight="1">
      <c r="B12" s="112" t="s">
        <v>897</v>
      </c>
      <c r="C12" s="112" t="s">
        <v>1959</v>
      </c>
      <c r="D12" s="246" t="s">
        <v>723</v>
      </c>
      <c r="E12" s="247">
        <f t="shared" si="0"/>
        <v>55</v>
      </c>
      <c r="F12" s="421">
        <f t="shared" si="1"/>
        <v>17090</v>
      </c>
      <c r="G12" s="345">
        <f t="shared" si="2"/>
        <v>12787</v>
      </c>
      <c r="H12" s="45"/>
      <c r="I12" s="1410" t="s">
        <v>888</v>
      </c>
      <c r="J12" s="1409"/>
    </row>
    <row r="13" spans="1:10" ht="41.25" customHeight="1">
      <c r="B13" s="112" t="s">
        <v>898</v>
      </c>
      <c r="C13" s="112" t="s">
        <v>1960</v>
      </c>
      <c r="D13" s="246" t="s">
        <v>723</v>
      </c>
      <c r="E13" s="247">
        <f t="shared" si="0"/>
        <v>50</v>
      </c>
      <c r="F13" s="421">
        <f t="shared" si="1"/>
        <v>15483</v>
      </c>
      <c r="G13" s="511">
        <f t="shared" si="2"/>
        <v>11585</v>
      </c>
      <c r="H13" s="45"/>
      <c r="I13" s="599"/>
      <c r="J13" s="600"/>
    </row>
    <row r="14" spans="1:10" ht="41.25" customHeight="1">
      <c r="B14" s="112" t="s">
        <v>899</v>
      </c>
      <c r="C14" s="112" t="s">
        <v>1961</v>
      </c>
      <c r="D14" s="246" t="s">
        <v>900</v>
      </c>
      <c r="E14" s="247">
        <f t="shared" si="0"/>
        <v>45</v>
      </c>
      <c r="F14" s="421">
        <f t="shared" si="1"/>
        <v>12206</v>
      </c>
      <c r="G14" s="345">
        <f t="shared" si="2"/>
        <v>9133</v>
      </c>
      <c r="H14" s="45"/>
      <c r="I14" s="1408" t="s">
        <v>882</v>
      </c>
      <c r="J14" s="1409"/>
    </row>
    <row r="15" spans="1:10" ht="41.25" customHeight="1">
      <c r="B15" s="112" t="s">
        <v>901</v>
      </c>
      <c r="C15" s="112" t="s">
        <v>1962</v>
      </c>
      <c r="D15" s="246" t="s">
        <v>902</v>
      </c>
      <c r="E15" s="247">
        <f t="shared" si="0"/>
        <v>45</v>
      </c>
      <c r="F15" s="421">
        <f t="shared" si="1"/>
        <v>14977</v>
      </c>
      <c r="G15" s="345">
        <f t="shared" si="2"/>
        <v>11206</v>
      </c>
      <c r="H15" s="45"/>
      <c r="I15" s="1410" t="s">
        <v>2058</v>
      </c>
      <c r="J15" s="1409"/>
    </row>
    <row r="16" spans="1:10" ht="41.25" customHeight="1">
      <c r="B16" s="112" t="s">
        <v>903</v>
      </c>
      <c r="C16" s="112" t="s">
        <v>1963</v>
      </c>
      <c r="D16" s="246" t="s">
        <v>904</v>
      </c>
      <c r="E16" s="247">
        <f t="shared" si="0"/>
        <v>70</v>
      </c>
      <c r="F16" s="421">
        <f t="shared" si="1"/>
        <v>18684</v>
      </c>
      <c r="G16" s="345">
        <f t="shared" si="2"/>
        <v>13980</v>
      </c>
      <c r="H16" s="45"/>
      <c r="I16" s="1408" t="s">
        <v>2061</v>
      </c>
      <c r="J16" s="1409"/>
    </row>
    <row r="17" spans="2:10" ht="41.25" customHeight="1">
      <c r="B17" s="112" t="s">
        <v>905</v>
      </c>
      <c r="C17" s="112" t="s">
        <v>1964</v>
      </c>
      <c r="D17" s="246" t="s">
        <v>904</v>
      </c>
      <c r="E17" s="247">
        <f t="shared" si="0"/>
        <v>75</v>
      </c>
      <c r="F17" s="421">
        <f t="shared" si="1"/>
        <v>19097</v>
      </c>
      <c r="G17" s="345">
        <f t="shared" ref="G17:G46" si="3">ROUNDUP(CEILING(F17*(1-скидка),1)*(1+наценка),1)</f>
        <v>14289</v>
      </c>
      <c r="H17" s="45"/>
      <c r="I17" s="1408"/>
      <c r="J17" s="1409"/>
    </row>
    <row r="18" spans="2:10" ht="41.25" customHeight="1">
      <c r="B18" s="178" t="s">
        <v>906</v>
      </c>
      <c r="C18" s="178" t="s">
        <v>1965</v>
      </c>
      <c r="D18" s="246" t="s">
        <v>139</v>
      </c>
      <c r="E18" s="247">
        <f t="shared" si="0"/>
        <v>105</v>
      </c>
      <c r="F18" s="421">
        <f t="shared" si="1"/>
        <v>24132</v>
      </c>
      <c r="G18" s="345">
        <f t="shared" si="3"/>
        <v>18056</v>
      </c>
      <c r="H18" s="45"/>
      <c r="I18" s="1406" t="s">
        <v>872</v>
      </c>
      <c r="J18" s="1407"/>
    </row>
    <row r="19" spans="2:10" ht="41.25" customHeight="1">
      <c r="B19" s="178" t="s">
        <v>907</v>
      </c>
      <c r="C19" s="178" t="s">
        <v>1966</v>
      </c>
      <c r="D19" s="246" t="s">
        <v>129</v>
      </c>
      <c r="E19" s="247">
        <f t="shared" si="0"/>
        <v>45</v>
      </c>
      <c r="F19" s="421">
        <f t="shared" si="1"/>
        <v>8503</v>
      </c>
      <c r="G19" s="345">
        <f t="shared" si="3"/>
        <v>6362</v>
      </c>
      <c r="H19" s="43"/>
      <c r="I19" s="1406" t="s">
        <v>838</v>
      </c>
      <c r="J19" s="1407"/>
    </row>
    <row r="20" spans="2:10" ht="41.25" customHeight="1" thickBot="1">
      <c r="B20" s="112" t="s">
        <v>908</v>
      </c>
      <c r="C20" s="112" t="s">
        <v>1967</v>
      </c>
      <c r="D20" s="246" t="s">
        <v>194</v>
      </c>
      <c r="E20" s="247">
        <f t="shared" si="0"/>
        <v>90</v>
      </c>
      <c r="F20" s="421">
        <f t="shared" si="1"/>
        <v>17766</v>
      </c>
      <c r="G20" s="510">
        <f t="shared" si="3"/>
        <v>13293</v>
      </c>
      <c r="H20" s="43"/>
      <c r="I20" s="1406" t="s">
        <v>839</v>
      </c>
      <c r="J20" s="1407"/>
    </row>
    <row r="21" spans="2:10" ht="41.25" customHeight="1">
      <c r="B21" s="181" t="s">
        <v>909</v>
      </c>
      <c r="C21" s="181" t="s">
        <v>1968</v>
      </c>
      <c r="D21" s="244" t="s">
        <v>267</v>
      </c>
      <c r="E21" s="245">
        <f t="shared" si="0"/>
        <v>32</v>
      </c>
      <c r="F21" s="400">
        <f t="shared" si="1"/>
        <v>7609</v>
      </c>
      <c r="G21" s="344">
        <f t="shared" si="3"/>
        <v>5694</v>
      </c>
      <c r="H21" s="43"/>
      <c r="I21" s="1406" t="s">
        <v>889</v>
      </c>
      <c r="J21" s="1407"/>
    </row>
    <row r="22" spans="2:10" ht="41.25" customHeight="1">
      <c r="B22" s="183" t="s">
        <v>818</v>
      </c>
      <c r="C22" s="183" t="s">
        <v>1533</v>
      </c>
      <c r="D22" s="256" t="s">
        <v>819</v>
      </c>
      <c r="E22" s="255">
        <f t="shared" si="0"/>
        <v>30</v>
      </c>
      <c r="F22" s="675">
        <f t="shared" si="1"/>
        <v>9947</v>
      </c>
      <c r="G22" s="345">
        <f t="shared" si="3"/>
        <v>7443</v>
      </c>
      <c r="H22" s="43"/>
      <c r="I22" s="1031"/>
      <c r="J22" s="1032"/>
    </row>
    <row r="23" spans="2:10" ht="41.25" customHeight="1">
      <c r="B23" s="183" t="s">
        <v>910</v>
      </c>
      <c r="C23" s="183" t="s">
        <v>1969</v>
      </c>
      <c r="D23" s="256" t="s">
        <v>911</v>
      </c>
      <c r="E23" s="255">
        <f t="shared" si="0"/>
        <v>25</v>
      </c>
      <c r="F23" s="675">
        <f t="shared" si="1"/>
        <v>5854</v>
      </c>
      <c r="G23" s="345">
        <f t="shared" si="3"/>
        <v>4380</v>
      </c>
      <c r="H23" s="43"/>
      <c r="I23" s="597" t="s">
        <v>7</v>
      </c>
      <c r="J23" s="606"/>
    </row>
    <row r="24" spans="2:10" ht="41.25" customHeight="1">
      <c r="B24" s="178" t="s">
        <v>912</v>
      </c>
      <c r="C24" s="178" t="s">
        <v>1970</v>
      </c>
      <c r="D24" s="246" t="s">
        <v>141</v>
      </c>
      <c r="E24" s="247">
        <f t="shared" si="0"/>
        <v>25</v>
      </c>
      <c r="F24" s="159">
        <f t="shared" si="1"/>
        <v>6357</v>
      </c>
      <c r="G24" s="345">
        <f t="shared" si="3"/>
        <v>4757</v>
      </c>
      <c r="H24" s="43"/>
      <c r="I24" s="1033" t="s">
        <v>890</v>
      </c>
      <c r="J24" s="1034"/>
    </row>
    <row r="25" spans="2:10" ht="41.25" customHeight="1" thickBot="1">
      <c r="B25" s="215" t="s">
        <v>913</v>
      </c>
      <c r="C25" s="215" t="s">
        <v>1971</v>
      </c>
      <c r="D25" s="253" t="s">
        <v>277</v>
      </c>
      <c r="E25" s="254">
        <f t="shared" si="0"/>
        <v>30</v>
      </c>
      <c r="F25" s="484">
        <f t="shared" si="1"/>
        <v>7203</v>
      </c>
      <c r="G25" s="346">
        <f t="shared" si="3"/>
        <v>5390</v>
      </c>
      <c r="H25" s="43"/>
      <c r="I25" s="597"/>
      <c r="J25" s="606"/>
    </row>
    <row r="26" spans="2:10" ht="41.25" customHeight="1">
      <c r="B26" s="168" t="s">
        <v>914</v>
      </c>
      <c r="C26" s="168" t="s">
        <v>1576</v>
      </c>
      <c r="D26" s="707" t="s">
        <v>44</v>
      </c>
      <c r="E26" s="245">
        <f t="shared" si="0"/>
        <v>10</v>
      </c>
      <c r="F26" s="371">
        <f t="shared" si="1"/>
        <v>1661</v>
      </c>
      <c r="G26" s="511">
        <f t="shared" si="3"/>
        <v>1243</v>
      </c>
      <c r="H26" s="43"/>
      <c r="I26" s="1411" t="s">
        <v>891</v>
      </c>
      <c r="J26" s="1412"/>
    </row>
    <row r="27" spans="2:10" ht="41.25" customHeight="1">
      <c r="B27" s="230" t="s">
        <v>290</v>
      </c>
      <c r="C27" s="230" t="s">
        <v>1582</v>
      </c>
      <c r="D27" s="696" t="s">
        <v>291</v>
      </c>
      <c r="E27" s="250">
        <f t="shared" si="0"/>
        <v>7</v>
      </c>
      <c r="F27" s="372">
        <f t="shared" si="1"/>
        <v>2110</v>
      </c>
      <c r="G27" s="345">
        <f t="shared" si="3"/>
        <v>1579</v>
      </c>
      <c r="H27" s="43"/>
      <c r="I27" s="1411"/>
      <c r="J27" s="1412"/>
    </row>
    <row r="28" spans="2:10" ht="41.25" customHeight="1">
      <c r="B28" s="230" t="s">
        <v>295</v>
      </c>
      <c r="C28" s="230" t="s">
        <v>295</v>
      </c>
      <c r="D28" s="696" t="s">
        <v>296</v>
      </c>
      <c r="E28" s="250">
        <f t="shared" si="0"/>
        <v>9</v>
      </c>
      <c r="F28" s="372">
        <f t="shared" si="1"/>
        <v>1913</v>
      </c>
      <c r="G28" s="345">
        <f t="shared" si="3"/>
        <v>1432</v>
      </c>
      <c r="H28" s="43"/>
      <c r="I28" s="1103"/>
      <c r="J28" s="1104"/>
    </row>
    <row r="29" spans="2:10" ht="41.25" customHeight="1">
      <c r="B29" s="230" t="s">
        <v>297</v>
      </c>
      <c r="C29" s="230" t="s">
        <v>297</v>
      </c>
      <c r="D29" s="696" t="s">
        <v>298</v>
      </c>
      <c r="E29" s="250">
        <f t="shared" si="0"/>
        <v>11</v>
      </c>
      <c r="F29" s="372">
        <f t="shared" si="1"/>
        <v>2173</v>
      </c>
      <c r="G29" s="345">
        <f t="shared" si="3"/>
        <v>1626</v>
      </c>
      <c r="H29" s="43"/>
      <c r="I29" s="1413" t="s">
        <v>877</v>
      </c>
      <c r="J29" s="1414"/>
    </row>
    <row r="30" spans="2:10" ht="41.25" customHeight="1">
      <c r="B30" s="230" t="s">
        <v>915</v>
      </c>
      <c r="C30" s="230" t="s">
        <v>1585</v>
      </c>
      <c r="D30" s="249" t="s">
        <v>361</v>
      </c>
      <c r="E30" s="250">
        <f t="shared" si="0"/>
        <v>22</v>
      </c>
      <c r="F30" s="375">
        <f t="shared" si="1"/>
        <v>3214</v>
      </c>
      <c r="G30" s="345">
        <f t="shared" si="3"/>
        <v>2405</v>
      </c>
      <c r="H30" s="43"/>
      <c r="I30" s="1413"/>
      <c r="J30" s="1414"/>
    </row>
    <row r="31" spans="2:10" ht="41.25" customHeight="1">
      <c r="B31" s="230" t="s">
        <v>916</v>
      </c>
      <c r="C31" s="230" t="s">
        <v>1587</v>
      </c>
      <c r="D31" s="249" t="s">
        <v>363</v>
      </c>
      <c r="E31" s="250">
        <f t="shared" si="0"/>
        <v>11</v>
      </c>
      <c r="F31" s="375">
        <f t="shared" si="1"/>
        <v>1739</v>
      </c>
      <c r="G31" s="345">
        <f t="shared" si="3"/>
        <v>1302</v>
      </c>
      <c r="H31" s="43"/>
      <c r="I31" s="1413"/>
      <c r="J31" s="1414"/>
    </row>
    <row r="32" spans="2:10" ht="41.25" customHeight="1">
      <c r="B32" s="112" t="s">
        <v>610</v>
      </c>
      <c r="C32" s="112" t="s">
        <v>610</v>
      </c>
      <c r="D32" s="697" t="s">
        <v>611</v>
      </c>
      <c r="E32" s="247">
        <f t="shared" si="0"/>
        <v>7</v>
      </c>
      <c r="F32" s="303">
        <f t="shared" si="1"/>
        <v>1646</v>
      </c>
      <c r="G32" s="345">
        <f t="shared" si="3"/>
        <v>1232</v>
      </c>
      <c r="H32" s="43"/>
      <c r="I32" s="367"/>
      <c r="J32" s="46"/>
    </row>
    <row r="33" spans="2:10" ht="41.25" customHeight="1">
      <c r="B33" s="332" t="s">
        <v>612</v>
      </c>
      <c r="C33" s="332" t="s">
        <v>612</v>
      </c>
      <c r="D33" s="708" t="s">
        <v>613</v>
      </c>
      <c r="E33" s="411">
        <f t="shared" si="0"/>
        <v>9</v>
      </c>
      <c r="F33" s="407">
        <f t="shared" si="1"/>
        <v>1881</v>
      </c>
      <c r="G33" s="345">
        <f t="shared" si="3"/>
        <v>1408</v>
      </c>
      <c r="H33" s="43"/>
      <c r="I33" s="367"/>
      <c r="J33" s="46"/>
    </row>
    <row r="34" spans="2:10" ht="41.25" customHeight="1">
      <c r="B34" s="112" t="s">
        <v>937</v>
      </c>
      <c r="C34" s="112" t="s">
        <v>937</v>
      </c>
      <c r="D34" s="697" t="s">
        <v>938</v>
      </c>
      <c r="E34" s="247">
        <f t="shared" si="0"/>
        <v>7</v>
      </c>
      <c r="F34" s="303">
        <f t="shared" si="1"/>
        <v>2441</v>
      </c>
      <c r="G34" s="345">
        <f t="shared" si="3"/>
        <v>1827</v>
      </c>
      <c r="H34" s="43"/>
      <c r="I34" s="367"/>
      <c r="J34" s="46"/>
    </row>
    <row r="35" spans="2:10" ht="41.25" customHeight="1" thickBot="1">
      <c r="B35" s="169" t="s">
        <v>939</v>
      </c>
      <c r="C35" s="169" t="s">
        <v>939</v>
      </c>
      <c r="D35" s="699" t="s">
        <v>940</v>
      </c>
      <c r="E35" s="254">
        <f t="shared" si="0"/>
        <v>9</v>
      </c>
      <c r="F35" s="304">
        <f t="shared" si="1"/>
        <v>2887</v>
      </c>
      <c r="G35" s="510">
        <f t="shared" si="3"/>
        <v>2161</v>
      </c>
      <c r="H35" s="43"/>
      <c r="I35" s="367"/>
      <c r="J35" s="46"/>
    </row>
    <row r="36" spans="2:10" ht="41.25" customHeight="1">
      <c r="B36" s="230" t="s">
        <v>648</v>
      </c>
      <c r="C36" s="230" t="s">
        <v>1607</v>
      </c>
      <c r="D36" s="696" t="s">
        <v>649</v>
      </c>
      <c r="E36" s="250">
        <f t="shared" si="0"/>
        <v>20</v>
      </c>
      <c r="F36" s="372">
        <f t="shared" si="1"/>
        <v>4008</v>
      </c>
      <c r="G36" s="344">
        <f t="shared" si="3"/>
        <v>2999</v>
      </c>
      <c r="H36" s="43"/>
      <c r="I36" s="367"/>
      <c r="J36" s="46"/>
    </row>
    <row r="37" spans="2:10" ht="41.25" customHeight="1" thickBot="1">
      <c r="B37" s="230" t="s">
        <v>650</v>
      </c>
      <c r="C37" s="230" t="s">
        <v>1608</v>
      </c>
      <c r="D37" s="696" t="s">
        <v>651</v>
      </c>
      <c r="E37" s="250">
        <f t="shared" si="0"/>
        <v>16</v>
      </c>
      <c r="F37" s="372">
        <f t="shared" si="1"/>
        <v>3234</v>
      </c>
      <c r="G37" s="346">
        <f t="shared" si="3"/>
        <v>2420</v>
      </c>
      <c r="H37" s="43"/>
      <c r="I37" s="367"/>
      <c r="J37" s="46"/>
    </row>
    <row r="38" spans="2:10" ht="41.25" customHeight="1">
      <c r="B38" s="168" t="s">
        <v>917</v>
      </c>
      <c r="C38" s="168" t="s">
        <v>1972</v>
      </c>
      <c r="D38" s="707" t="s">
        <v>918</v>
      </c>
      <c r="E38" s="245">
        <f t="shared" si="0"/>
        <v>40</v>
      </c>
      <c r="F38" s="182">
        <f t="shared" si="1"/>
        <v>11937</v>
      </c>
      <c r="G38" s="511">
        <f t="shared" si="3"/>
        <v>8932</v>
      </c>
      <c r="H38" s="43"/>
      <c r="I38" s="367"/>
      <c r="J38" s="46"/>
    </row>
    <row r="39" spans="2:10" ht="41.25" customHeight="1">
      <c r="B39" s="112" t="s">
        <v>919</v>
      </c>
      <c r="C39" s="112" t="s">
        <v>1973</v>
      </c>
      <c r="D39" s="697" t="s">
        <v>918</v>
      </c>
      <c r="E39" s="247">
        <f t="shared" si="0"/>
        <v>27</v>
      </c>
      <c r="F39" s="303">
        <f t="shared" si="1"/>
        <v>8412</v>
      </c>
      <c r="G39" s="345">
        <f t="shared" si="3"/>
        <v>6294</v>
      </c>
      <c r="H39" s="43"/>
      <c r="I39" s="367"/>
      <c r="J39" s="46"/>
    </row>
    <row r="40" spans="2:10" ht="41.25" customHeight="1">
      <c r="B40" s="112" t="s">
        <v>920</v>
      </c>
      <c r="C40" s="112" t="s">
        <v>1974</v>
      </c>
      <c r="D40" s="697" t="s">
        <v>921</v>
      </c>
      <c r="E40" s="247">
        <f t="shared" si="0"/>
        <v>47</v>
      </c>
      <c r="F40" s="303">
        <f t="shared" si="1"/>
        <v>13100</v>
      </c>
      <c r="G40" s="345">
        <f t="shared" si="3"/>
        <v>9802</v>
      </c>
      <c r="H40" s="43"/>
      <c r="I40" s="367"/>
      <c r="J40" s="46"/>
    </row>
    <row r="41" spans="2:10" ht="41.25" customHeight="1">
      <c r="B41" s="112" t="s">
        <v>922</v>
      </c>
      <c r="C41" s="112" t="s">
        <v>1975</v>
      </c>
      <c r="D41" s="697" t="s">
        <v>923</v>
      </c>
      <c r="E41" s="247">
        <f t="shared" si="0"/>
        <v>45</v>
      </c>
      <c r="F41" s="303">
        <f t="shared" si="1"/>
        <v>13020</v>
      </c>
      <c r="G41" s="345">
        <f t="shared" si="3"/>
        <v>9742</v>
      </c>
      <c r="H41" s="43"/>
      <c r="I41" s="367"/>
      <c r="J41" s="46"/>
    </row>
    <row r="42" spans="2:10" ht="41.25" customHeight="1">
      <c r="B42" s="112" t="s">
        <v>924</v>
      </c>
      <c r="C42" s="112" t="s">
        <v>1976</v>
      </c>
      <c r="D42" s="697" t="s">
        <v>923</v>
      </c>
      <c r="E42" s="247">
        <f t="shared" si="0"/>
        <v>40</v>
      </c>
      <c r="F42" s="303">
        <f t="shared" si="1"/>
        <v>11267</v>
      </c>
      <c r="G42" s="345">
        <f t="shared" si="3"/>
        <v>8430</v>
      </c>
      <c r="H42" s="43"/>
      <c r="I42" s="367"/>
      <c r="J42" s="46"/>
    </row>
    <row r="43" spans="2:10" ht="41.25" customHeight="1">
      <c r="B43" s="112" t="s">
        <v>925</v>
      </c>
      <c r="C43" s="112" t="s">
        <v>1977</v>
      </c>
      <c r="D43" s="697" t="s">
        <v>926</v>
      </c>
      <c r="E43" s="247">
        <f t="shared" si="0"/>
        <v>55</v>
      </c>
      <c r="F43" s="303">
        <f t="shared" si="1"/>
        <v>15865</v>
      </c>
      <c r="G43" s="345">
        <f t="shared" si="3"/>
        <v>11871</v>
      </c>
      <c r="H43" s="43"/>
      <c r="I43" s="367"/>
      <c r="J43" s="46"/>
    </row>
    <row r="44" spans="2:10" ht="41.25" customHeight="1">
      <c r="B44" s="112" t="s">
        <v>927</v>
      </c>
      <c r="C44" s="112" t="s">
        <v>1978</v>
      </c>
      <c r="D44" s="697" t="s">
        <v>928</v>
      </c>
      <c r="E44" s="247">
        <f t="shared" si="0"/>
        <v>40</v>
      </c>
      <c r="F44" s="303">
        <f t="shared" si="1"/>
        <v>10950</v>
      </c>
      <c r="G44" s="345">
        <f t="shared" si="3"/>
        <v>8193</v>
      </c>
      <c r="H44" s="43"/>
      <c r="I44" s="367"/>
      <c r="J44" s="46"/>
    </row>
    <row r="45" spans="2:10" ht="41.25" customHeight="1">
      <c r="B45" s="112" t="s">
        <v>929</v>
      </c>
      <c r="C45" s="112" t="s">
        <v>1979</v>
      </c>
      <c r="D45" s="697" t="s">
        <v>928</v>
      </c>
      <c r="E45" s="247">
        <f t="shared" si="0"/>
        <v>47</v>
      </c>
      <c r="F45" s="303">
        <f t="shared" si="1"/>
        <v>13419</v>
      </c>
      <c r="G45" s="345">
        <f t="shared" si="3"/>
        <v>10041</v>
      </c>
      <c r="H45" s="43"/>
      <c r="I45" s="367"/>
      <c r="J45" s="46"/>
    </row>
    <row r="46" spans="2:10" ht="41.25" customHeight="1" thickBot="1">
      <c r="B46" s="169" t="s">
        <v>930</v>
      </c>
      <c r="C46" s="169" t="s">
        <v>1980</v>
      </c>
      <c r="D46" s="253" t="s">
        <v>286</v>
      </c>
      <c r="E46" s="254">
        <f t="shared" si="0"/>
        <v>35</v>
      </c>
      <c r="F46" s="304">
        <f t="shared" si="1"/>
        <v>7892</v>
      </c>
      <c r="G46" s="345">
        <f t="shared" si="3"/>
        <v>5905</v>
      </c>
      <c r="H46" s="43"/>
      <c r="I46" s="367"/>
      <c r="J46" s="46"/>
    </row>
    <row r="47" spans="2:10" ht="41.25" customHeight="1">
      <c r="B47" s="290" t="s">
        <v>931</v>
      </c>
      <c r="C47" s="290" t="s">
        <v>1595</v>
      </c>
      <c r="D47" s="709"/>
      <c r="E47" s="512"/>
      <c r="F47" s="676">
        <f t="shared" si="1"/>
        <v>3120</v>
      </c>
      <c r="G47" s="344">
        <f>ROUNDUP(CEILING(F47*(1-скидка),1)*(1+наценка),1)</f>
        <v>2335</v>
      </c>
      <c r="H47" s="43"/>
      <c r="I47" s="367"/>
      <c r="J47" s="46"/>
    </row>
    <row r="48" spans="2:10" ht="41.25" customHeight="1" thickBot="1">
      <c r="B48" s="169" t="s">
        <v>932</v>
      </c>
      <c r="C48" s="169" t="s">
        <v>1596</v>
      </c>
      <c r="D48" s="253"/>
      <c r="E48" s="254"/>
      <c r="F48" s="436">
        <f t="shared" si="1"/>
        <v>3755</v>
      </c>
      <c r="G48" s="346">
        <f>ROUNDUP(CEILING(F48*(1-скидка),1)*(1+наценка),1)</f>
        <v>2810</v>
      </c>
      <c r="H48" s="43"/>
      <c r="I48" s="367"/>
      <c r="J48" s="46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>
      <c r="B75" s="50"/>
      <c r="C75" s="687"/>
      <c r="D75" s="51"/>
      <c r="E75" s="51"/>
      <c r="F75" s="52"/>
      <c r="G75" s="52"/>
      <c r="H75" s="43"/>
      <c r="I75" s="43"/>
      <c r="J75" s="44"/>
    </row>
    <row r="76" spans="2:10" ht="41.25" customHeight="1">
      <c r="B76" s="50"/>
      <c r="C76" s="687"/>
      <c r="D76" s="51"/>
      <c r="E76" s="51"/>
      <c r="F76" s="52"/>
      <c r="G76" s="52"/>
      <c r="H76" s="43"/>
      <c r="I76" s="43"/>
      <c r="J76" s="44"/>
    </row>
    <row r="77" spans="2:10" ht="41.25" customHeight="1">
      <c r="B77" s="50"/>
      <c r="C77" s="687"/>
      <c r="D77" s="51"/>
      <c r="E77" s="51"/>
      <c r="F77" s="52"/>
      <c r="G77" s="52"/>
      <c r="H77" s="43"/>
      <c r="I77" s="43"/>
      <c r="J77" s="44"/>
    </row>
    <row r="78" spans="2:10" ht="41.25" customHeight="1" thickBot="1">
      <c r="B78" s="53"/>
      <c r="C78" s="688"/>
      <c r="D78" s="54"/>
      <c r="E78" s="54"/>
      <c r="F78" s="55"/>
      <c r="G78" s="55"/>
      <c r="H78" s="49"/>
      <c r="I78" s="49"/>
      <c r="J78" s="56"/>
    </row>
  </sheetData>
  <mergeCells count="26">
    <mergeCell ref="I26:J27"/>
    <mergeCell ref="C4:C6"/>
    <mergeCell ref="I20:J20"/>
    <mergeCell ref="I21:J21"/>
    <mergeCell ref="I14:J14"/>
    <mergeCell ref="I15:J15"/>
    <mergeCell ref="I16:J16"/>
    <mergeCell ref="I17:J17"/>
    <mergeCell ref="I19:J19"/>
    <mergeCell ref="I18:J18"/>
    <mergeCell ref="I29:J31"/>
    <mergeCell ref="I12:J12"/>
    <mergeCell ref="D1:I1"/>
    <mergeCell ref="B3:J3"/>
    <mergeCell ref="B4:B6"/>
    <mergeCell ref="D4:D6"/>
    <mergeCell ref="E4:E6"/>
    <mergeCell ref="F4:F6"/>
    <mergeCell ref="G4:G6"/>
    <mergeCell ref="H4:J6"/>
    <mergeCell ref="I7:J7"/>
    <mergeCell ref="I8:J8"/>
    <mergeCell ref="I9:J9"/>
    <mergeCell ref="I10:J10"/>
    <mergeCell ref="I11:J11"/>
    <mergeCell ref="F2:I2"/>
  </mergeCells>
  <hyperlinks>
    <hyperlink ref="B1" location="main!A1" display="НАЗАД" xr:uid="{00000000-0004-0000-17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35908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635908" r:id="rId4" name="Label2"/>
      </mc:Fallback>
    </mc:AlternateContent>
    <mc:AlternateContent xmlns:mc="http://schemas.openxmlformats.org/markup-compatibility/2006">
      <mc:Choice Requires="x14">
        <control shapeId="635907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635907" r:id="rId6" name="Label1"/>
      </mc:Fallback>
    </mc:AlternateContent>
    <mc:AlternateContent xmlns:mc="http://schemas.openxmlformats.org/markup-compatibility/2006">
      <mc:Choice Requires="x14">
        <control shapeId="635906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635906" r:id="rId8" name="TextBox2"/>
      </mc:Fallback>
    </mc:AlternateContent>
    <mc:AlternateContent xmlns:mc="http://schemas.openxmlformats.org/markup-compatibility/2006">
      <mc:Choice Requires="x14">
        <control shapeId="635905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635905" r:id="rId10" name="TextBox1"/>
      </mc:Fallback>
    </mc:AlternateContent>
  </control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22">
    <pageSetUpPr fitToPage="1"/>
  </sheetPr>
  <dimension ref="A1:J74"/>
  <sheetViews>
    <sheetView showGridLines="0" showRowColHeaders="0" zoomScale="40" zoomScaleNormal="40" zoomScaleSheetLayoutView="50" zoomScalePageLayoutView="93" workbookViewId="0">
      <pane ySplit="1" topLeftCell="A50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49.10937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62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прихожая Ома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1122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555" t="s">
        <v>804</v>
      </c>
      <c r="C7" s="584" t="s">
        <v>1558</v>
      </c>
      <c r="D7" s="693" t="s">
        <v>129</v>
      </c>
      <c r="E7" s="433">
        <f t="shared" ref="E7:E36" si="0">VLOOKUP(C7,Артикул,2,FALSE)</f>
        <v>60</v>
      </c>
      <c r="F7" s="663">
        <f t="shared" ref="F7:F36" si="1">VLOOKUP(C7,Артикул,3,FALSE)</f>
        <v>11828</v>
      </c>
      <c r="G7" s="344">
        <f t="shared" ref="G7:G36" si="2">ROUNDUP(CEILING(F7*(1-скидка),1)*(1+наценка),1)</f>
        <v>8850</v>
      </c>
      <c r="H7" s="41"/>
      <c r="I7" s="1408" t="s">
        <v>667</v>
      </c>
      <c r="J7" s="1409"/>
    </row>
    <row r="8" spans="1:10" ht="41.25" customHeight="1">
      <c r="B8" s="556" t="s">
        <v>805</v>
      </c>
      <c r="C8" s="556" t="s">
        <v>1559</v>
      </c>
      <c r="D8" s="589" t="s">
        <v>129</v>
      </c>
      <c r="E8" s="588">
        <f t="shared" si="0"/>
        <v>45</v>
      </c>
      <c r="F8" s="590">
        <f t="shared" si="1"/>
        <v>7834</v>
      </c>
      <c r="G8" s="345">
        <f t="shared" si="2"/>
        <v>5862</v>
      </c>
      <c r="H8" s="43"/>
      <c r="I8" s="1410" t="s">
        <v>870</v>
      </c>
      <c r="J8" s="1409"/>
    </row>
    <row r="9" spans="1:10" ht="41.25" customHeight="1">
      <c r="B9" s="556" t="s">
        <v>1197</v>
      </c>
      <c r="C9" s="556" t="s">
        <v>1566</v>
      </c>
      <c r="D9" s="694" t="s">
        <v>139</v>
      </c>
      <c r="E9" s="588">
        <f t="shared" si="0"/>
        <v>105</v>
      </c>
      <c r="F9" s="392">
        <f t="shared" si="1"/>
        <v>18291</v>
      </c>
      <c r="G9" s="345">
        <f t="shared" si="2"/>
        <v>13686</v>
      </c>
      <c r="H9" s="43"/>
      <c r="I9" s="1408" t="s">
        <v>1125</v>
      </c>
      <c r="J9" s="1409"/>
    </row>
    <row r="10" spans="1:10" ht="41.25" customHeight="1">
      <c r="B10" s="556" t="s">
        <v>1198</v>
      </c>
      <c r="C10" s="556" t="s">
        <v>1567</v>
      </c>
      <c r="D10" s="589" t="s">
        <v>723</v>
      </c>
      <c r="E10" s="588">
        <f t="shared" si="0"/>
        <v>55</v>
      </c>
      <c r="F10" s="392">
        <f t="shared" si="1"/>
        <v>12754</v>
      </c>
      <c r="G10" s="345">
        <f t="shared" si="2"/>
        <v>9543</v>
      </c>
      <c r="H10" s="45"/>
      <c r="I10" s="1408"/>
      <c r="J10" s="1409"/>
    </row>
    <row r="11" spans="1:10" ht="41.25" customHeight="1">
      <c r="B11" s="556" t="s">
        <v>1199</v>
      </c>
      <c r="C11" s="556" t="s">
        <v>1568</v>
      </c>
      <c r="D11" s="589" t="s">
        <v>130</v>
      </c>
      <c r="E11" s="588">
        <f t="shared" si="0"/>
        <v>70</v>
      </c>
      <c r="F11" s="380">
        <f t="shared" si="1"/>
        <v>13373</v>
      </c>
      <c r="G11" s="345">
        <f t="shared" si="2"/>
        <v>10006</v>
      </c>
      <c r="H11" s="45"/>
      <c r="I11" s="1408" t="s">
        <v>668</v>
      </c>
      <c r="J11" s="1409"/>
    </row>
    <row r="12" spans="1:10" ht="41.25" customHeight="1">
      <c r="B12" s="556" t="s">
        <v>1200</v>
      </c>
      <c r="C12" s="556" t="s">
        <v>1570</v>
      </c>
      <c r="D12" s="589" t="s">
        <v>230</v>
      </c>
      <c r="E12" s="588">
        <f t="shared" si="0"/>
        <v>120</v>
      </c>
      <c r="F12" s="380">
        <f t="shared" si="1"/>
        <v>24169</v>
      </c>
      <c r="G12" s="345">
        <f t="shared" si="2"/>
        <v>18084</v>
      </c>
      <c r="H12" s="45"/>
      <c r="I12" s="1410" t="s">
        <v>1126</v>
      </c>
      <c r="J12" s="1409"/>
    </row>
    <row r="13" spans="1:10" ht="41.25" customHeight="1">
      <c r="B13" s="556" t="s">
        <v>1201</v>
      </c>
      <c r="C13" s="556" t="s">
        <v>1571</v>
      </c>
      <c r="D13" s="589" t="s">
        <v>132</v>
      </c>
      <c r="E13" s="588">
        <f t="shared" si="0"/>
        <v>65</v>
      </c>
      <c r="F13" s="380">
        <f t="shared" si="1"/>
        <v>14360</v>
      </c>
      <c r="G13" s="345">
        <f t="shared" si="2"/>
        <v>10745</v>
      </c>
      <c r="H13" s="45"/>
      <c r="I13" s="1408" t="s">
        <v>1125</v>
      </c>
      <c r="J13" s="1409"/>
    </row>
    <row r="14" spans="1:10" ht="41.25" customHeight="1" thickBot="1">
      <c r="B14" s="558" t="s">
        <v>1202</v>
      </c>
      <c r="C14" s="558" t="s">
        <v>1572</v>
      </c>
      <c r="D14" s="593" t="s">
        <v>1161</v>
      </c>
      <c r="E14" s="592">
        <f t="shared" si="0"/>
        <v>105</v>
      </c>
      <c r="F14" s="594">
        <f t="shared" si="1"/>
        <v>22735</v>
      </c>
      <c r="G14" s="346">
        <f t="shared" si="2"/>
        <v>17011</v>
      </c>
      <c r="H14" s="45"/>
      <c r="I14" s="1406"/>
      <c r="J14" s="1407"/>
    </row>
    <row r="15" spans="1:10" ht="41.25" customHeight="1">
      <c r="B15" s="555" t="s">
        <v>1162</v>
      </c>
      <c r="C15" s="555" t="s">
        <v>1369</v>
      </c>
      <c r="D15" s="603" t="s">
        <v>1163</v>
      </c>
      <c r="E15" s="591">
        <f t="shared" si="0"/>
        <v>13</v>
      </c>
      <c r="F15" s="623">
        <f t="shared" si="1"/>
        <v>5744</v>
      </c>
      <c r="G15" s="618">
        <f t="shared" si="2"/>
        <v>4298</v>
      </c>
      <c r="H15" s="45"/>
      <c r="I15" s="1460" t="s">
        <v>882</v>
      </c>
      <c r="J15" s="1461"/>
    </row>
    <row r="16" spans="1:10" ht="41.25" customHeight="1">
      <c r="B16" s="556" t="s">
        <v>1203</v>
      </c>
      <c r="C16" s="556" t="s">
        <v>1540</v>
      </c>
      <c r="D16" s="589" t="s">
        <v>147</v>
      </c>
      <c r="E16" s="588">
        <f t="shared" si="0"/>
        <v>40</v>
      </c>
      <c r="F16" s="590">
        <f t="shared" si="1"/>
        <v>13618</v>
      </c>
      <c r="G16" s="345">
        <f t="shared" si="2"/>
        <v>10189</v>
      </c>
      <c r="H16" s="45"/>
      <c r="I16" s="1460" t="s">
        <v>3335</v>
      </c>
      <c r="J16" s="1461"/>
    </row>
    <row r="17" spans="2:10" ht="41.25" customHeight="1">
      <c r="B17" s="556" t="s">
        <v>1204</v>
      </c>
      <c r="C17" s="556" t="s">
        <v>1541</v>
      </c>
      <c r="D17" s="589" t="s">
        <v>147</v>
      </c>
      <c r="E17" s="588">
        <f t="shared" si="0"/>
        <v>35</v>
      </c>
      <c r="F17" s="380">
        <f t="shared" si="1"/>
        <v>10170</v>
      </c>
      <c r="G17" s="345">
        <f t="shared" si="2"/>
        <v>7610</v>
      </c>
      <c r="H17" s="45"/>
      <c r="I17" s="1460" t="s">
        <v>3336</v>
      </c>
      <c r="J17" s="1461"/>
    </row>
    <row r="18" spans="2:10" ht="41.25" customHeight="1">
      <c r="B18" s="556" t="s">
        <v>1205</v>
      </c>
      <c r="C18" s="556" t="s">
        <v>1542</v>
      </c>
      <c r="D18" s="589" t="s">
        <v>130</v>
      </c>
      <c r="E18" s="588">
        <f t="shared" si="0"/>
        <v>60</v>
      </c>
      <c r="F18" s="590">
        <f t="shared" si="1"/>
        <v>18538</v>
      </c>
      <c r="G18" s="345">
        <f t="shared" si="2"/>
        <v>13871</v>
      </c>
      <c r="H18" s="45"/>
      <c r="I18" s="1098"/>
      <c r="J18" s="948"/>
    </row>
    <row r="19" spans="2:10" ht="41.25" customHeight="1">
      <c r="B19" s="556" t="s">
        <v>1206</v>
      </c>
      <c r="C19" s="556" t="s">
        <v>1536</v>
      </c>
      <c r="D19" s="589" t="s">
        <v>1167</v>
      </c>
      <c r="E19" s="588">
        <f t="shared" si="0"/>
        <v>12</v>
      </c>
      <c r="F19" s="590">
        <f t="shared" si="1"/>
        <v>2672</v>
      </c>
      <c r="G19" s="345">
        <f t="shared" si="2"/>
        <v>2000</v>
      </c>
      <c r="H19" s="43"/>
      <c r="I19" s="1098"/>
      <c r="J19" s="948"/>
    </row>
    <row r="20" spans="2:10" ht="41.25" customHeight="1">
      <c r="B20" s="556" t="s">
        <v>1207</v>
      </c>
      <c r="C20" s="556" t="s">
        <v>1537</v>
      </c>
      <c r="D20" s="589" t="s">
        <v>1169</v>
      </c>
      <c r="E20" s="588">
        <f t="shared" si="0"/>
        <v>13</v>
      </c>
      <c r="F20" s="590">
        <f t="shared" si="1"/>
        <v>2900</v>
      </c>
      <c r="G20" s="345">
        <f t="shared" si="2"/>
        <v>2170</v>
      </c>
      <c r="H20" s="43"/>
      <c r="I20" s="1406" t="s">
        <v>872</v>
      </c>
      <c r="J20" s="1407"/>
    </row>
    <row r="21" spans="2:10" ht="41.25" customHeight="1">
      <c r="B21" s="556" t="s">
        <v>1208</v>
      </c>
      <c r="C21" s="556" t="s">
        <v>1538</v>
      </c>
      <c r="D21" s="589" t="s">
        <v>1171</v>
      </c>
      <c r="E21" s="588">
        <f t="shared" si="0"/>
        <v>20</v>
      </c>
      <c r="F21" s="590">
        <f t="shared" si="1"/>
        <v>4467</v>
      </c>
      <c r="G21" s="345">
        <f t="shared" si="2"/>
        <v>3343</v>
      </c>
      <c r="H21" s="43"/>
      <c r="I21" s="1406" t="s">
        <v>733</v>
      </c>
      <c r="J21" s="1407"/>
    </row>
    <row r="22" spans="2:10" ht="41.25" customHeight="1" thickBot="1">
      <c r="B22" s="558" t="s">
        <v>1209</v>
      </c>
      <c r="C22" s="558" t="s">
        <v>1539</v>
      </c>
      <c r="D22" s="593" t="s">
        <v>1173</v>
      </c>
      <c r="E22" s="592">
        <f t="shared" si="0"/>
        <v>25</v>
      </c>
      <c r="F22" s="594">
        <f t="shared" si="1"/>
        <v>7399</v>
      </c>
      <c r="G22" s="616">
        <f t="shared" si="2"/>
        <v>5536</v>
      </c>
      <c r="H22" s="43"/>
      <c r="I22" s="1031" t="s">
        <v>1214</v>
      </c>
      <c r="J22" s="598"/>
    </row>
    <row r="23" spans="2:10" ht="41.25" customHeight="1">
      <c r="B23" s="555" t="s">
        <v>727</v>
      </c>
      <c r="C23" s="555" t="s">
        <v>1370</v>
      </c>
      <c r="D23" s="591" t="s">
        <v>386</v>
      </c>
      <c r="E23" s="591">
        <f t="shared" si="0"/>
        <v>9</v>
      </c>
      <c r="F23" s="371">
        <f t="shared" si="1"/>
        <v>2107</v>
      </c>
      <c r="G23" s="344">
        <f t="shared" si="2"/>
        <v>1577</v>
      </c>
      <c r="H23" s="43"/>
      <c r="I23" s="1031"/>
      <c r="J23" s="1032"/>
    </row>
    <row r="24" spans="2:10" ht="41.25" customHeight="1">
      <c r="B24" s="556" t="s">
        <v>728</v>
      </c>
      <c r="C24" s="556" t="s">
        <v>1371</v>
      </c>
      <c r="D24" s="588" t="s">
        <v>253</v>
      </c>
      <c r="E24" s="588">
        <f t="shared" si="0"/>
        <v>18</v>
      </c>
      <c r="F24" s="372">
        <f t="shared" si="1"/>
        <v>4139</v>
      </c>
      <c r="G24" s="345">
        <f t="shared" si="2"/>
        <v>3097</v>
      </c>
      <c r="H24" s="43"/>
      <c r="I24" s="597" t="s">
        <v>7</v>
      </c>
      <c r="J24" s="1032"/>
    </row>
    <row r="25" spans="2:10" ht="41.25" customHeight="1">
      <c r="B25" s="556" t="s">
        <v>1073</v>
      </c>
      <c r="C25" s="556" t="s">
        <v>1372</v>
      </c>
      <c r="D25" s="588" t="s">
        <v>200</v>
      </c>
      <c r="E25" s="588">
        <f t="shared" si="0"/>
        <v>18</v>
      </c>
      <c r="F25" s="392">
        <f t="shared" si="1"/>
        <v>4074</v>
      </c>
      <c r="G25" s="345">
        <f t="shared" si="2"/>
        <v>3049</v>
      </c>
      <c r="H25" s="43"/>
      <c r="I25" s="1033" t="s">
        <v>840</v>
      </c>
      <c r="J25" s="1032"/>
    </row>
    <row r="26" spans="2:10" ht="41.25" customHeight="1">
      <c r="B26" s="556" t="s">
        <v>785</v>
      </c>
      <c r="C26" s="556" t="s">
        <v>1267</v>
      </c>
      <c r="D26" s="588" t="s">
        <v>572</v>
      </c>
      <c r="E26" s="588">
        <f t="shared" si="0"/>
        <v>11</v>
      </c>
      <c r="F26" s="392">
        <f t="shared" si="1"/>
        <v>2834</v>
      </c>
      <c r="G26" s="345">
        <f t="shared" si="2"/>
        <v>2121</v>
      </c>
      <c r="H26" s="43"/>
      <c r="I26" s="1031"/>
      <c r="J26" s="1032"/>
    </row>
    <row r="27" spans="2:10" ht="41.25" customHeight="1">
      <c r="B27" s="556" t="s">
        <v>1101</v>
      </c>
      <c r="C27" s="556" t="s">
        <v>1576</v>
      </c>
      <c r="D27" s="588" t="s">
        <v>44</v>
      </c>
      <c r="E27" s="588">
        <f t="shared" si="0"/>
        <v>10</v>
      </c>
      <c r="F27" s="372">
        <f t="shared" si="1"/>
        <v>1661</v>
      </c>
      <c r="G27" s="345">
        <f t="shared" si="2"/>
        <v>1243</v>
      </c>
      <c r="H27" s="43"/>
      <c r="I27" s="1457" t="s">
        <v>877</v>
      </c>
      <c r="J27" s="1458"/>
    </row>
    <row r="28" spans="2:10" ht="41.25" customHeight="1">
      <c r="B28" s="556" t="s">
        <v>1102</v>
      </c>
      <c r="C28" s="556" t="s">
        <v>1577</v>
      </c>
      <c r="D28" s="588" t="s">
        <v>62</v>
      </c>
      <c r="E28" s="588">
        <f t="shared" si="0"/>
        <v>20</v>
      </c>
      <c r="F28" s="372">
        <f t="shared" si="1"/>
        <v>2934</v>
      </c>
      <c r="G28" s="345">
        <f t="shared" si="2"/>
        <v>2196</v>
      </c>
      <c r="H28" s="43"/>
      <c r="I28" s="1457"/>
      <c r="J28" s="1458"/>
    </row>
    <row r="29" spans="2:10" ht="41.25" customHeight="1">
      <c r="B29" s="556" t="s">
        <v>1174</v>
      </c>
      <c r="C29" s="556" t="s">
        <v>1597</v>
      </c>
      <c r="D29" s="588" t="s">
        <v>1175</v>
      </c>
      <c r="E29" s="588">
        <f t="shared" si="0"/>
        <v>10</v>
      </c>
      <c r="F29" s="372">
        <f t="shared" si="1"/>
        <v>6133</v>
      </c>
      <c r="G29" s="345">
        <f t="shared" si="2"/>
        <v>4589</v>
      </c>
      <c r="H29" s="43"/>
      <c r="I29" s="1457"/>
      <c r="J29" s="1458"/>
    </row>
    <row r="30" spans="2:10" ht="41.25" customHeight="1" thickBot="1">
      <c r="B30" s="558" t="s">
        <v>1176</v>
      </c>
      <c r="C30" s="558" t="s">
        <v>1598</v>
      </c>
      <c r="D30" s="592" t="s">
        <v>1177</v>
      </c>
      <c r="E30" s="592">
        <f t="shared" si="0"/>
        <v>11</v>
      </c>
      <c r="F30" s="382">
        <f t="shared" si="1"/>
        <v>7120</v>
      </c>
      <c r="G30" s="346">
        <f t="shared" si="2"/>
        <v>5328</v>
      </c>
      <c r="H30" s="43"/>
      <c r="I30" s="621"/>
      <c r="J30" s="622"/>
    </row>
    <row r="31" spans="2:10" ht="41.25" customHeight="1">
      <c r="B31" s="555" t="s">
        <v>1210</v>
      </c>
      <c r="C31" s="555" t="s">
        <v>1551</v>
      </c>
      <c r="D31" s="591" t="s">
        <v>127</v>
      </c>
      <c r="E31" s="591">
        <f t="shared" si="0"/>
        <v>35</v>
      </c>
      <c r="F31" s="371">
        <f t="shared" si="1"/>
        <v>8467</v>
      </c>
      <c r="G31" s="618">
        <f t="shared" si="2"/>
        <v>6336</v>
      </c>
      <c r="H31" s="43"/>
      <c r="I31" s="621"/>
      <c r="J31" s="622"/>
    </row>
    <row r="32" spans="2:10" ht="41.25" customHeight="1">
      <c r="B32" s="556" t="s">
        <v>1211</v>
      </c>
      <c r="C32" s="556" t="s">
        <v>1552</v>
      </c>
      <c r="D32" s="588" t="s">
        <v>128</v>
      </c>
      <c r="E32" s="588">
        <f t="shared" si="0"/>
        <v>70</v>
      </c>
      <c r="F32" s="372">
        <f t="shared" si="1"/>
        <v>16119</v>
      </c>
      <c r="G32" s="345">
        <f t="shared" si="2"/>
        <v>12061</v>
      </c>
      <c r="H32" s="43"/>
      <c r="I32" s="621"/>
      <c r="J32" s="622"/>
    </row>
    <row r="33" spans="2:10" ht="41.25" customHeight="1">
      <c r="B33" s="556" t="s">
        <v>1212</v>
      </c>
      <c r="C33" s="556" t="s">
        <v>1553</v>
      </c>
      <c r="D33" s="588" t="s">
        <v>1064</v>
      </c>
      <c r="E33" s="588">
        <f t="shared" si="0"/>
        <v>20</v>
      </c>
      <c r="F33" s="392">
        <f t="shared" si="1"/>
        <v>4469</v>
      </c>
      <c r="G33" s="345">
        <f t="shared" si="2"/>
        <v>3344</v>
      </c>
      <c r="H33" s="43"/>
      <c r="I33" s="621"/>
      <c r="J33" s="622"/>
    </row>
    <row r="34" spans="2:10" ht="41.25" customHeight="1">
      <c r="B34" s="556" t="s">
        <v>1213</v>
      </c>
      <c r="C34" s="556" t="s">
        <v>1554</v>
      </c>
      <c r="D34" s="588" t="s">
        <v>1179</v>
      </c>
      <c r="E34" s="588">
        <f t="shared" si="0"/>
        <v>17</v>
      </c>
      <c r="F34" s="430">
        <f t="shared" si="1"/>
        <v>5032</v>
      </c>
      <c r="G34" s="345">
        <f t="shared" si="2"/>
        <v>3765</v>
      </c>
      <c r="H34" s="43"/>
      <c r="I34" s="621"/>
      <c r="J34" s="622"/>
    </row>
    <row r="35" spans="2:10" ht="41.25" customHeight="1">
      <c r="B35" s="573" t="s">
        <v>1108</v>
      </c>
      <c r="C35" s="573" t="s">
        <v>1108</v>
      </c>
      <c r="D35" s="624" t="s">
        <v>1120</v>
      </c>
      <c r="E35" s="624">
        <f t="shared" si="0"/>
        <v>5.4</v>
      </c>
      <c r="F35" s="393">
        <f t="shared" si="1"/>
        <v>5347</v>
      </c>
      <c r="G35" s="345">
        <f t="shared" si="2"/>
        <v>4001</v>
      </c>
      <c r="H35" s="43"/>
      <c r="I35" s="621"/>
      <c r="J35" s="622"/>
    </row>
    <row r="36" spans="2:10" ht="41.25" customHeight="1" thickBot="1">
      <c r="B36" s="558" t="s">
        <v>1124</v>
      </c>
      <c r="C36" s="558" t="s">
        <v>1573</v>
      </c>
      <c r="D36" s="542" t="s">
        <v>1072</v>
      </c>
      <c r="E36" s="542">
        <f t="shared" si="0"/>
        <v>2</v>
      </c>
      <c r="F36" s="575">
        <f t="shared" si="1"/>
        <v>9825</v>
      </c>
      <c r="G36" s="346">
        <f t="shared" si="2"/>
        <v>7352</v>
      </c>
      <c r="H36" s="43"/>
      <c r="I36" s="1466"/>
      <c r="J36" s="1467"/>
    </row>
    <row r="37" spans="2:10" ht="41.25" customHeight="1">
      <c r="B37" s="50"/>
      <c r="C37" s="687"/>
      <c r="D37" s="51"/>
      <c r="E37" s="51"/>
      <c r="F37" s="52"/>
      <c r="G37" s="52"/>
      <c r="H37" s="43"/>
      <c r="I37" s="43"/>
      <c r="J37" s="44"/>
    </row>
    <row r="38" spans="2:10" ht="41.25" customHeight="1">
      <c r="B38" s="50"/>
      <c r="C38" s="687"/>
      <c r="D38" s="51"/>
      <c r="E38" s="51"/>
      <c r="F38" s="52"/>
      <c r="G38" s="52"/>
      <c r="H38" s="43"/>
      <c r="I38" s="43"/>
      <c r="J38" s="44"/>
    </row>
    <row r="39" spans="2:10" ht="41.25" customHeight="1">
      <c r="B39" s="50"/>
      <c r="C39" s="687"/>
      <c r="D39" s="51"/>
      <c r="E39" s="51"/>
      <c r="F39" s="52"/>
      <c r="G39" s="52"/>
      <c r="H39" s="43"/>
      <c r="I39" s="43"/>
      <c r="J39" s="44"/>
    </row>
    <row r="40" spans="2:10" ht="41.25" customHeight="1">
      <c r="B40" s="50"/>
      <c r="C40" s="687"/>
      <c r="D40" s="51"/>
      <c r="E40" s="51"/>
      <c r="F40" s="52"/>
      <c r="G40" s="52"/>
      <c r="H40" s="43"/>
      <c r="I40" s="43"/>
      <c r="J40" s="44"/>
    </row>
    <row r="41" spans="2:10" ht="41.25" customHeight="1">
      <c r="B41" s="50"/>
      <c r="C41" s="687"/>
      <c r="D41" s="51"/>
      <c r="E41" s="51"/>
      <c r="F41" s="52"/>
      <c r="G41" s="52"/>
      <c r="H41" s="43"/>
      <c r="I41" s="43"/>
      <c r="J41" s="44"/>
    </row>
    <row r="42" spans="2:10" ht="41.25" customHeight="1">
      <c r="B42" s="50"/>
      <c r="C42" s="687"/>
      <c r="D42" s="51"/>
      <c r="E42" s="51"/>
      <c r="F42" s="52"/>
      <c r="G42" s="52"/>
      <c r="H42" s="43"/>
      <c r="I42" s="43"/>
      <c r="J42" s="44"/>
    </row>
    <row r="43" spans="2:10" ht="41.25" customHeight="1">
      <c r="B43" s="50"/>
      <c r="C43" s="687"/>
      <c r="D43" s="51"/>
      <c r="E43" s="51"/>
      <c r="F43" s="52"/>
      <c r="G43" s="52"/>
      <c r="H43" s="43"/>
      <c r="I43" s="43"/>
      <c r="J43" s="44"/>
    </row>
    <row r="44" spans="2:10" ht="41.25" customHeight="1">
      <c r="B44" s="50"/>
      <c r="C44" s="687"/>
      <c r="D44" s="51"/>
      <c r="E44" s="51"/>
      <c r="F44" s="52"/>
      <c r="G44" s="52"/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 thickBot="1">
      <c r="B74" s="53"/>
      <c r="C74" s="688"/>
      <c r="D74" s="54"/>
      <c r="E74" s="54"/>
      <c r="F74" s="55"/>
      <c r="G74" s="55"/>
      <c r="H74" s="49"/>
      <c r="I74" s="49"/>
      <c r="J74" s="56"/>
    </row>
  </sheetData>
  <mergeCells count="25">
    <mergeCell ref="F2:I2"/>
    <mergeCell ref="I12:J12"/>
    <mergeCell ref="D1:I1"/>
    <mergeCell ref="B3:J3"/>
    <mergeCell ref="B4:B6"/>
    <mergeCell ref="D4:D6"/>
    <mergeCell ref="E4:E6"/>
    <mergeCell ref="F4:F6"/>
    <mergeCell ref="G4:G6"/>
    <mergeCell ref="H4:J6"/>
    <mergeCell ref="I7:J7"/>
    <mergeCell ref="I8:J8"/>
    <mergeCell ref="I9:J9"/>
    <mergeCell ref="I10:J10"/>
    <mergeCell ref="I11:J11"/>
    <mergeCell ref="C4:C6"/>
    <mergeCell ref="I36:J36"/>
    <mergeCell ref="I13:J13"/>
    <mergeCell ref="I14:J14"/>
    <mergeCell ref="I15:J15"/>
    <mergeCell ref="I16:J16"/>
    <mergeCell ref="I17:J17"/>
    <mergeCell ref="I20:J20"/>
    <mergeCell ref="I21:J21"/>
    <mergeCell ref="I27:J29"/>
  </mergeCells>
  <hyperlinks>
    <hyperlink ref="B1" location="main!A1" display="НАЗАД" xr:uid="{00000000-0004-0000-18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88129" r:id="rId4" name="TextBox1">
          <controlPr defaultSize="0" autoFill="0" autoLine="0" linkedCell="скидка!F3" r:id="rId5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688129" r:id="rId4" name="TextBox1"/>
      </mc:Fallback>
    </mc:AlternateContent>
    <mc:AlternateContent xmlns:mc="http://schemas.openxmlformats.org/markup-compatibility/2006">
      <mc:Choice Requires="x14">
        <control shapeId="688130" r:id="rId6" name="TextBox2">
          <controlPr defaultSize="0" autoFill="0" autoLine="0" linkedCell="скидка!F7" r:id="rId7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688130" r:id="rId6" name="TextBox2"/>
      </mc:Fallback>
    </mc:AlternateContent>
    <mc:AlternateContent xmlns:mc="http://schemas.openxmlformats.org/markup-compatibility/2006">
      <mc:Choice Requires="x14">
        <control shapeId="688131" r:id="rId8" name="Label1">
          <controlPr defaultSize="0" autoLine="0" r:id="rId9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688131" r:id="rId8" name="Label1"/>
      </mc:Fallback>
    </mc:AlternateContent>
    <mc:AlternateContent xmlns:mc="http://schemas.openxmlformats.org/markup-compatibility/2006">
      <mc:Choice Requires="x14">
        <control shapeId="688132" r:id="rId10" name="Label2">
          <controlPr defaultSize="0" autoLine="0" r:id="rId11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688132" r:id="rId10" name="Label2"/>
      </mc:Fallback>
    </mc:AlternateContent>
  </control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5">
    <pageSetUpPr fitToPage="1"/>
  </sheetPr>
  <dimension ref="A1:J75"/>
  <sheetViews>
    <sheetView showGridLines="0" showRowColHeaders="0" zoomScale="40" zoomScaleNormal="40" zoomScaleSheetLayoutView="50" zoomScalePageLayoutView="93" workbookViewId="0">
      <pane ySplit="1" topLeftCell="A44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42.664062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62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прихожая Нао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1123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555" t="s">
        <v>950</v>
      </c>
      <c r="C7" s="584" t="s">
        <v>1942</v>
      </c>
      <c r="D7" s="693" t="s">
        <v>129</v>
      </c>
      <c r="E7" s="433">
        <f t="shared" ref="E7:E37" si="0">VLOOKUP(C7,Артикул,2,FALSE)</f>
        <v>60</v>
      </c>
      <c r="F7" s="663">
        <f t="shared" ref="F7:F37" si="1">VLOOKUP(C7,Артикул,3,FALSE)</f>
        <v>11785</v>
      </c>
      <c r="G7" s="344">
        <f t="shared" ref="G7:G37" si="2">ROUNDUP(CEILING(F7*(1-скидка),1)*(1+наценка),1)</f>
        <v>8818</v>
      </c>
      <c r="H7" s="41"/>
      <c r="I7" s="1408" t="s">
        <v>667</v>
      </c>
      <c r="J7" s="1409"/>
    </row>
    <row r="8" spans="1:10" ht="41.25" customHeight="1">
      <c r="B8" s="556" t="s">
        <v>951</v>
      </c>
      <c r="C8" s="556" t="s">
        <v>1943</v>
      </c>
      <c r="D8" s="694" t="s">
        <v>129</v>
      </c>
      <c r="E8" s="588">
        <f t="shared" si="0"/>
        <v>46</v>
      </c>
      <c r="F8" s="430">
        <f t="shared" si="1"/>
        <v>8236</v>
      </c>
      <c r="G8" s="345">
        <f t="shared" si="2"/>
        <v>6163</v>
      </c>
      <c r="H8" s="43"/>
      <c r="I8" s="1410" t="s">
        <v>870</v>
      </c>
      <c r="J8" s="1409"/>
    </row>
    <row r="9" spans="1:10" ht="41.25" customHeight="1">
      <c r="B9" s="535" t="s">
        <v>952</v>
      </c>
      <c r="C9" s="535" t="s">
        <v>1944</v>
      </c>
      <c r="D9" s="589" t="s">
        <v>139</v>
      </c>
      <c r="E9" s="588">
        <f t="shared" si="0"/>
        <v>105</v>
      </c>
      <c r="F9" s="590">
        <f t="shared" si="1"/>
        <v>18403</v>
      </c>
      <c r="G9" s="345">
        <f t="shared" si="2"/>
        <v>13770</v>
      </c>
      <c r="H9" s="43"/>
      <c r="I9" s="1406" t="s">
        <v>977</v>
      </c>
      <c r="J9" s="1407"/>
    </row>
    <row r="10" spans="1:10" ht="41.25" customHeight="1">
      <c r="B10" s="556" t="s">
        <v>1127</v>
      </c>
      <c r="C10" s="556" t="s">
        <v>2024</v>
      </c>
      <c r="D10" s="589" t="s">
        <v>723</v>
      </c>
      <c r="E10" s="588">
        <f t="shared" si="0"/>
        <v>55</v>
      </c>
      <c r="F10" s="430">
        <f t="shared" si="1"/>
        <v>12631</v>
      </c>
      <c r="G10" s="345">
        <f t="shared" si="2"/>
        <v>9451</v>
      </c>
      <c r="H10" s="45"/>
      <c r="I10" s="1406"/>
      <c r="J10" s="1407"/>
    </row>
    <row r="11" spans="1:10" ht="41.25" customHeight="1">
      <c r="B11" s="556" t="s">
        <v>1128</v>
      </c>
      <c r="C11" s="556" t="s">
        <v>2025</v>
      </c>
      <c r="D11" s="589" t="s">
        <v>130</v>
      </c>
      <c r="E11" s="588">
        <f t="shared" si="0"/>
        <v>70</v>
      </c>
      <c r="F11" s="590">
        <f t="shared" si="1"/>
        <v>13913</v>
      </c>
      <c r="G11" s="345">
        <f t="shared" si="2"/>
        <v>10410</v>
      </c>
      <c r="H11" s="45"/>
      <c r="I11" s="1408" t="s">
        <v>668</v>
      </c>
      <c r="J11" s="1409"/>
    </row>
    <row r="12" spans="1:10" ht="41.25" customHeight="1">
      <c r="B12" s="556" t="s">
        <v>1129</v>
      </c>
      <c r="C12" s="556" t="s">
        <v>2026</v>
      </c>
      <c r="D12" s="589" t="s">
        <v>230</v>
      </c>
      <c r="E12" s="588">
        <f t="shared" si="0"/>
        <v>120</v>
      </c>
      <c r="F12" s="590">
        <f t="shared" si="1"/>
        <v>24207</v>
      </c>
      <c r="G12" s="345">
        <f t="shared" si="2"/>
        <v>18112</v>
      </c>
      <c r="H12" s="45"/>
      <c r="I12" s="1410" t="s">
        <v>1137</v>
      </c>
      <c r="J12" s="1409"/>
    </row>
    <row r="13" spans="1:10" ht="41.25" customHeight="1">
      <c r="B13" s="556" t="s">
        <v>1130</v>
      </c>
      <c r="C13" s="556" t="s">
        <v>2027</v>
      </c>
      <c r="D13" s="589" t="s">
        <v>132</v>
      </c>
      <c r="E13" s="588">
        <f t="shared" si="0"/>
        <v>65</v>
      </c>
      <c r="F13" s="590">
        <f t="shared" si="1"/>
        <v>14147</v>
      </c>
      <c r="G13" s="345">
        <f t="shared" si="2"/>
        <v>10585</v>
      </c>
      <c r="H13" s="45"/>
      <c r="I13" s="1406" t="s">
        <v>977</v>
      </c>
      <c r="J13" s="1407"/>
    </row>
    <row r="14" spans="1:10" ht="41.25" customHeight="1" thickBot="1">
      <c r="B14" s="558" t="s">
        <v>1188</v>
      </c>
      <c r="C14" s="558" t="s">
        <v>2028</v>
      </c>
      <c r="D14" s="593" t="s">
        <v>1161</v>
      </c>
      <c r="E14" s="592">
        <f t="shared" si="0"/>
        <v>105</v>
      </c>
      <c r="F14" s="594">
        <f t="shared" si="1"/>
        <v>24351</v>
      </c>
      <c r="G14" s="616">
        <f t="shared" si="2"/>
        <v>18220</v>
      </c>
      <c r="H14" s="45"/>
      <c r="I14" s="1408"/>
      <c r="J14" s="1409"/>
    </row>
    <row r="15" spans="1:10" ht="41.25" customHeight="1">
      <c r="B15" s="555" t="s">
        <v>1162</v>
      </c>
      <c r="C15" s="555" t="s">
        <v>1369</v>
      </c>
      <c r="D15" s="603" t="s">
        <v>1163</v>
      </c>
      <c r="E15" s="591">
        <f t="shared" si="0"/>
        <v>13</v>
      </c>
      <c r="F15" s="623">
        <f t="shared" si="1"/>
        <v>5744</v>
      </c>
      <c r="G15" s="344">
        <f t="shared" si="2"/>
        <v>4298</v>
      </c>
      <c r="H15" s="45"/>
      <c r="I15" s="1408" t="s">
        <v>882</v>
      </c>
      <c r="J15" s="1409"/>
    </row>
    <row r="16" spans="1:10" ht="41.25" customHeight="1">
      <c r="B16" s="556" t="s">
        <v>1189</v>
      </c>
      <c r="C16" s="556" t="s">
        <v>2029</v>
      </c>
      <c r="D16" s="589" t="s">
        <v>147</v>
      </c>
      <c r="E16" s="588">
        <f t="shared" si="0"/>
        <v>40</v>
      </c>
      <c r="F16" s="590">
        <f t="shared" si="1"/>
        <v>13646</v>
      </c>
      <c r="G16" s="345">
        <f t="shared" si="2"/>
        <v>10210</v>
      </c>
      <c r="H16" s="45"/>
      <c r="I16" s="1410" t="s">
        <v>980</v>
      </c>
      <c r="J16" s="1409"/>
    </row>
    <row r="17" spans="2:10" ht="41.25" customHeight="1">
      <c r="B17" s="556" t="s">
        <v>1131</v>
      </c>
      <c r="C17" s="556" t="s">
        <v>2030</v>
      </c>
      <c r="D17" s="589" t="s">
        <v>147</v>
      </c>
      <c r="E17" s="588">
        <f t="shared" si="0"/>
        <v>35</v>
      </c>
      <c r="F17" s="590">
        <f t="shared" si="1"/>
        <v>10136</v>
      </c>
      <c r="G17" s="345">
        <f t="shared" si="2"/>
        <v>7584</v>
      </c>
      <c r="H17" s="45"/>
      <c r="I17" s="1408" t="s">
        <v>981</v>
      </c>
      <c r="J17" s="1409"/>
    </row>
    <row r="18" spans="2:10" ht="41.25" customHeight="1">
      <c r="B18" s="556" t="s">
        <v>1190</v>
      </c>
      <c r="C18" s="556" t="s">
        <v>2031</v>
      </c>
      <c r="D18" s="589" t="s">
        <v>130</v>
      </c>
      <c r="E18" s="588">
        <f t="shared" si="0"/>
        <v>60</v>
      </c>
      <c r="F18" s="590">
        <f t="shared" si="1"/>
        <v>18883</v>
      </c>
      <c r="G18" s="345">
        <f t="shared" si="2"/>
        <v>14129</v>
      </c>
      <c r="H18" s="45"/>
      <c r="I18" s="1406" t="s">
        <v>977</v>
      </c>
      <c r="J18" s="1407"/>
    </row>
    <row r="19" spans="2:10" ht="41.25" customHeight="1">
      <c r="B19" s="556" t="s">
        <v>1191</v>
      </c>
      <c r="C19" s="556" t="s">
        <v>2032</v>
      </c>
      <c r="D19" s="589" t="s">
        <v>1167</v>
      </c>
      <c r="E19" s="588">
        <f t="shared" si="0"/>
        <v>12</v>
      </c>
      <c r="F19" s="590">
        <f t="shared" si="1"/>
        <v>2756</v>
      </c>
      <c r="G19" s="345">
        <f t="shared" si="2"/>
        <v>2063</v>
      </c>
      <c r="H19" s="43"/>
      <c r="I19" s="599"/>
      <c r="J19" s="600"/>
    </row>
    <row r="20" spans="2:10" ht="41.25" customHeight="1">
      <c r="B20" s="556" t="s">
        <v>1192</v>
      </c>
      <c r="C20" s="556" t="s">
        <v>2033</v>
      </c>
      <c r="D20" s="589" t="s">
        <v>1169</v>
      </c>
      <c r="E20" s="588">
        <f t="shared" si="0"/>
        <v>13</v>
      </c>
      <c r="F20" s="590">
        <f t="shared" si="1"/>
        <v>3015</v>
      </c>
      <c r="G20" s="345">
        <f t="shared" si="2"/>
        <v>2256</v>
      </c>
      <c r="H20" s="43"/>
      <c r="I20" s="1408" t="s">
        <v>1215</v>
      </c>
      <c r="J20" s="1409"/>
    </row>
    <row r="21" spans="2:10" ht="41.25" customHeight="1">
      <c r="B21" s="556" t="s">
        <v>1193</v>
      </c>
      <c r="C21" s="556" t="s">
        <v>2034</v>
      </c>
      <c r="D21" s="589" t="s">
        <v>1171</v>
      </c>
      <c r="E21" s="588">
        <f t="shared" si="0"/>
        <v>20</v>
      </c>
      <c r="F21" s="590">
        <f t="shared" si="1"/>
        <v>4604</v>
      </c>
      <c r="G21" s="345">
        <f t="shared" si="2"/>
        <v>3445</v>
      </c>
      <c r="H21" s="43"/>
      <c r="I21" s="1410" t="s">
        <v>2056</v>
      </c>
      <c r="J21" s="1409"/>
    </row>
    <row r="22" spans="2:10" ht="41.25" customHeight="1" thickBot="1">
      <c r="B22" s="558" t="s">
        <v>1194</v>
      </c>
      <c r="C22" s="558" t="s">
        <v>2035</v>
      </c>
      <c r="D22" s="593" t="s">
        <v>1173</v>
      </c>
      <c r="E22" s="592">
        <f t="shared" si="0"/>
        <v>25</v>
      </c>
      <c r="F22" s="594">
        <f t="shared" si="1"/>
        <v>7509</v>
      </c>
      <c r="G22" s="346">
        <f t="shared" si="2"/>
        <v>5619</v>
      </c>
      <c r="H22" s="43"/>
      <c r="I22" s="1406" t="s">
        <v>2057</v>
      </c>
      <c r="J22" s="1407"/>
    </row>
    <row r="23" spans="2:10" ht="41.25" customHeight="1">
      <c r="B23" s="555" t="s">
        <v>727</v>
      </c>
      <c r="C23" s="555" t="s">
        <v>1370</v>
      </c>
      <c r="D23" s="591" t="s">
        <v>386</v>
      </c>
      <c r="E23" s="591">
        <f t="shared" si="0"/>
        <v>9</v>
      </c>
      <c r="F23" s="400">
        <f t="shared" si="1"/>
        <v>2107</v>
      </c>
      <c r="G23" s="618">
        <f t="shared" si="2"/>
        <v>1577</v>
      </c>
      <c r="H23" s="43"/>
      <c r="I23" s="1408"/>
      <c r="J23" s="1409"/>
    </row>
    <row r="24" spans="2:10" ht="41.25" customHeight="1">
      <c r="B24" s="556" t="s">
        <v>728</v>
      </c>
      <c r="C24" s="556" t="s">
        <v>1371</v>
      </c>
      <c r="D24" s="588" t="s">
        <v>253</v>
      </c>
      <c r="E24" s="588">
        <f t="shared" si="0"/>
        <v>18</v>
      </c>
      <c r="F24" s="372">
        <f t="shared" si="1"/>
        <v>4139</v>
      </c>
      <c r="G24" s="345">
        <f t="shared" si="2"/>
        <v>3097</v>
      </c>
      <c r="H24" s="43"/>
      <c r="I24" s="1408" t="s">
        <v>2055</v>
      </c>
      <c r="J24" s="1409"/>
    </row>
    <row r="25" spans="2:10" ht="41.25" customHeight="1">
      <c r="B25" s="556" t="s">
        <v>1073</v>
      </c>
      <c r="C25" s="556" t="s">
        <v>1372</v>
      </c>
      <c r="D25" s="588" t="s">
        <v>200</v>
      </c>
      <c r="E25" s="588">
        <f t="shared" si="0"/>
        <v>18</v>
      </c>
      <c r="F25" s="430">
        <f t="shared" si="1"/>
        <v>4074</v>
      </c>
      <c r="G25" s="345">
        <f t="shared" si="2"/>
        <v>3049</v>
      </c>
      <c r="H25" s="43"/>
      <c r="I25" s="1410" t="s">
        <v>2058</v>
      </c>
      <c r="J25" s="1409"/>
    </row>
    <row r="26" spans="2:10" ht="41.25" customHeight="1">
      <c r="B26" s="556" t="s">
        <v>785</v>
      </c>
      <c r="C26" s="556" t="s">
        <v>1267</v>
      </c>
      <c r="D26" s="588" t="s">
        <v>572</v>
      </c>
      <c r="E26" s="588">
        <f t="shared" si="0"/>
        <v>11</v>
      </c>
      <c r="F26" s="430">
        <f t="shared" si="1"/>
        <v>2834</v>
      </c>
      <c r="G26" s="345">
        <f t="shared" si="2"/>
        <v>2121</v>
      </c>
      <c r="H26" s="43"/>
      <c r="I26" s="1408" t="s">
        <v>976</v>
      </c>
      <c r="J26" s="1409"/>
    </row>
    <row r="27" spans="2:10" ht="41.25" customHeight="1">
      <c r="B27" s="556" t="s">
        <v>1132</v>
      </c>
      <c r="C27" s="556" t="s">
        <v>1576</v>
      </c>
      <c r="D27" s="588" t="s">
        <v>44</v>
      </c>
      <c r="E27" s="588">
        <f t="shared" si="0"/>
        <v>10</v>
      </c>
      <c r="F27" s="372">
        <f t="shared" si="1"/>
        <v>1661</v>
      </c>
      <c r="G27" s="345">
        <f t="shared" si="2"/>
        <v>1243</v>
      </c>
      <c r="H27" s="43"/>
      <c r="I27" s="1406" t="s">
        <v>2057</v>
      </c>
      <c r="J27" s="1407"/>
    </row>
    <row r="28" spans="2:10" ht="41.25" customHeight="1">
      <c r="B28" s="556" t="s">
        <v>1133</v>
      </c>
      <c r="C28" s="556" t="s">
        <v>1577</v>
      </c>
      <c r="D28" s="588" t="s">
        <v>62</v>
      </c>
      <c r="E28" s="588">
        <f t="shared" si="0"/>
        <v>20</v>
      </c>
      <c r="F28" s="372">
        <f t="shared" si="1"/>
        <v>2934</v>
      </c>
      <c r="G28" s="345">
        <f t="shared" si="2"/>
        <v>2196</v>
      </c>
      <c r="H28" s="43"/>
      <c r="I28" s="597"/>
      <c r="J28" s="598"/>
    </row>
    <row r="29" spans="2:10" ht="41.25" customHeight="1">
      <c r="B29" s="556" t="s">
        <v>1174</v>
      </c>
      <c r="C29" s="556" t="s">
        <v>1597</v>
      </c>
      <c r="D29" s="588" t="s">
        <v>1175</v>
      </c>
      <c r="E29" s="588">
        <f t="shared" si="0"/>
        <v>10</v>
      </c>
      <c r="F29" s="372">
        <f t="shared" si="1"/>
        <v>6133</v>
      </c>
      <c r="G29" s="345">
        <f t="shared" si="2"/>
        <v>4589</v>
      </c>
      <c r="H29" s="43"/>
      <c r="I29" s="743" t="s">
        <v>872</v>
      </c>
      <c r="J29" s="577"/>
    </row>
    <row r="30" spans="2:10" ht="41.25" customHeight="1">
      <c r="B30" s="556" t="s">
        <v>1176</v>
      </c>
      <c r="C30" s="556" t="s">
        <v>1598</v>
      </c>
      <c r="D30" s="588" t="s">
        <v>1177</v>
      </c>
      <c r="E30" s="588">
        <f t="shared" si="0"/>
        <v>11</v>
      </c>
      <c r="F30" s="372">
        <f t="shared" si="1"/>
        <v>7120</v>
      </c>
      <c r="G30" s="345">
        <f t="shared" si="2"/>
        <v>5328</v>
      </c>
      <c r="H30" s="43"/>
      <c r="I30" s="743" t="s">
        <v>733</v>
      </c>
      <c r="J30" s="602"/>
    </row>
    <row r="31" spans="2:10" ht="41.25" customHeight="1" thickBot="1">
      <c r="B31" s="541" t="s">
        <v>1195</v>
      </c>
      <c r="C31" s="541" t="s">
        <v>1528</v>
      </c>
      <c r="D31" s="592" t="s">
        <v>969</v>
      </c>
      <c r="E31" s="592">
        <f t="shared" si="0"/>
        <v>45</v>
      </c>
      <c r="F31" s="594">
        <f t="shared" si="1"/>
        <v>8297</v>
      </c>
      <c r="G31" s="616">
        <f t="shared" si="2"/>
        <v>6208</v>
      </c>
      <c r="H31" s="43"/>
      <c r="I31" s="743"/>
      <c r="J31" s="744"/>
    </row>
    <row r="32" spans="2:10" ht="41.25" customHeight="1">
      <c r="B32" s="555" t="s">
        <v>1134</v>
      </c>
      <c r="C32" s="555" t="s">
        <v>2036</v>
      </c>
      <c r="D32" s="591" t="s">
        <v>127</v>
      </c>
      <c r="E32" s="591">
        <f t="shared" si="0"/>
        <v>35</v>
      </c>
      <c r="F32" s="400">
        <f t="shared" si="1"/>
        <v>8277</v>
      </c>
      <c r="G32" s="344">
        <f t="shared" si="2"/>
        <v>6193</v>
      </c>
      <c r="H32" s="43"/>
      <c r="I32" s="597" t="s">
        <v>7</v>
      </c>
      <c r="J32" s="598"/>
    </row>
    <row r="33" spans="2:10" ht="41.25" customHeight="1">
      <c r="B33" s="556" t="s">
        <v>1135</v>
      </c>
      <c r="C33" s="556" t="s">
        <v>2037</v>
      </c>
      <c r="D33" s="588" t="s">
        <v>128</v>
      </c>
      <c r="E33" s="588">
        <f t="shared" si="0"/>
        <v>70</v>
      </c>
      <c r="F33" s="159">
        <f t="shared" si="1"/>
        <v>15741</v>
      </c>
      <c r="G33" s="345">
        <f t="shared" si="2"/>
        <v>11778</v>
      </c>
      <c r="H33" s="43"/>
      <c r="I33" s="745" t="s">
        <v>982</v>
      </c>
      <c r="J33" s="746"/>
    </row>
    <row r="34" spans="2:10" ht="41.25" customHeight="1">
      <c r="B34" s="556" t="s">
        <v>1196</v>
      </c>
      <c r="C34" s="556" t="s">
        <v>2038</v>
      </c>
      <c r="D34" s="588" t="s">
        <v>1179</v>
      </c>
      <c r="E34" s="588">
        <f t="shared" si="0"/>
        <v>17</v>
      </c>
      <c r="F34" s="430">
        <f t="shared" si="1"/>
        <v>5294</v>
      </c>
      <c r="G34" s="345">
        <f t="shared" si="2"/>
        <v>3961</v>
      </c>
      <c r="H34" s="43"/>
      <c r="I34" s="745"/>
      <c r="J34" s="746"/>
    </row>
    <row r="35" spans="2:10" ht="41.25" customHeight="1">
      <c r="B35" s="556" t="s">
        <v>1136</v>
      </c>
      <c r="C35" s="556" t="s">
        <v>1894</v>
      </c>
      <c r="D35" s="588" t="s">
        <v>1064</v>
      </c>
      <c r="E35" s="588">
        <f t="shared" si="0"/>
        <v>20</v>
      </c>
      <c r="F35" s="430">
        <f t="shared" si="1"/>
        <v>4292</v>
      </c>
      <c r="G35" s="345">
        <f t="shared" si="2"/>
        <v>3212</v>
      </c>
      <c r="H35" s="43"/>
      <c r="I35" s="1457" t="s">
        <v>877</v>
      </c>
      <c r="J35" s="1458"/>
    </row>
    <row r="36" spans="2:10" ht="41.25" customHeight="1">
      <c r="B36" s="556" t="s">
        <v>1108</v>
      </c>
      <c r="C36" s="556" t="s">
        <v>1108</v>
      </c>
      <c r="D36" s="588" t="s">
        <v>1120</v>
      </c>
      <c r="E36" s="588">
        <f t="shared" si="0"/>
        <v>5.4</v>
      </c>
      <c r="F36" s="430">
        <f t="shared" si="1"/>
        <v>5347</v>
      </c>
      <c r="G36" s="345">
        <f t="shared" si="2"/>
        <v>4001</v>
      </c>
      <c r="H36" s="43"/>
      <c r="I36" s="1457"/>
      <c r="J36" s="1458"/>
    </row>
    <row r="37" spans="2:10" ht="41.25" customHeight="1" thickBot="1">
      <c r="B37" s="558" t="s">
        <v>1071</v>
      </c>
      <c r="C37" s="558" t="s">
        <v>1573</v>
      </c>
      <c r="D37" s="542" t="s">
        <v>1072</v>
      </c>
      <c r="E37" s="542">
        <f t="shared" si="0"/>
        <v>2</v>
      </c>
      <c r="F37" s="575">
        <f t="shared" si="1"/>
        <v>9825</v>
      </c>
      <c r="G37" s="346">
        <f t="shared" si="2"/>
        <v>7352</v>
      </c>
      <c r="H37" s="43"/>
      <c r="I37" s="1457"/>
      <c r="J37" s="1458"/>
    </row>
    <row r="38" spans="2:10" ht="41.25" customHeight="1">
      <c r="B38" s="50"/>
      <c r="C38" s="687"/>
      <c r="D38" s="51"/>
      <c r="E38" s="51"/>
      <c r="F38" s="52"/>
      <c r="G38" s="52"/>
      <c r="H38" s="43"/>
      <c r="I38" s="601"/>
      <c r="J38" s="602"/>
    </row>
    <row r="39" spans="2:10" ht="41.25" customHeight="1">
      <c r="B39" s="50"/>
      <c r="C39" s="687"/>
      <c r="D39" s="51"/>
      <c r="E39" s="51"/>
      <c r="F39" s="52"/>
      <c r="G39" s="52"/>
      <c r="H39" s="43"/>
      <c r="I39" s="601"/>
      <c r="J39" s="602"/>
    </row>
    <row r="40" spans="2:10" ht="41.25" customHeight="1">
      <c r="B40" s="50"/>
      <c r="C40" s="687"/>
      <c r="D40" s="51"/>
      <c r="E40" s="51"/>
      <c r="F40" s="52"/>
      <c r="G40" s="52"/>
      <c r="H40" s="43"/>
      <c r="I40" s="601"/>
      <c r="J40" s="602"/>
    </row>
    <row r="41" spans="2:10" ht="41.25" customHeight="1">
      <c r="B41" s="50"/>
      <c r="C41" s="687"/>
      <c r="D41" s="51"/>
      <c r="E41" s="51"/>
      <c r="F41" s="52"/>
      <c r="G41" s="52"/>
      <c r="H41" s="43"/>
      <c r="I41" s="43"/>
      <c r="J41" s="44"/>
    </row>
    <row r="42" spans="2:10" ht="41.25" customHeight="1">
      <c r="B42" s="50"/>
      <c r="C42" s="687"/>
      <c r="D42" s="51"/>
      <c r="E42" s="51"/>
      <c r="F42" s="52"/>
      <c r="G42" s="52"/>
      <c r="H42" s="43"/>
      <c r="I42" s="43"/>
      <c r="J42" s="44"/>
    </row>
    <row r="43" spans="2:10" ht="41.25" customHeight="1">
      <c r="B43" s="50"/>
      <c r="C43" s="687"/>
      <c r="D43" s="51"/>
      <c r="E43" s="51"/>
      <c r="F43" s="52"/>
      <c r="G43" s="52"/>
      <c r="H43" s="43"/>
      <c r="I43" s="43"/>
      <c r="J43" s="44"/>
    </row>
    <row r="44" spans="2:10" ht="41.25" customHeight="1">
      <c r="B44" s="50"/>
      <c r="C44" s="687"/>
      <c r="D44" s="51"/>
      <c r="E44" s="51"/>
      <c r="F44" s="52"/>
      <c r="G44" s="52"/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 thickBot="1">
      <c r="B75" s="53"/>
      <c r="C75" s="688"/>
      <c r="D75" s="54"/>
      <c r="E75" s="54"/>
      <c r="F75" s="55"/>
      <c r="G75" s="55"/>
      <c r="H75" s="49"/>
      <c r="I75" s="49"/>
      <c r="J75" s="56"/>
    </row>
  </sheetData>
  <mergeCells count="31">
    <mergeCell ref="I35:J37"/>
    <mergeCell ref="I20:J20"/>
    <mergeCell ref="I21:J21"/>
    <mergeCell ref="I22:J22"/>
    <mergeCell ref="I23:J23"/>
    <mergeCell ref="I25:J25"/>
    <mergeCell ref="I26:J26"/>
    <mergeCell ref="I27:J27"/>
    <mergeCell ref="I24:J24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F2:I2"/>
    <mergeCell ref="I7:J7"/>
    <mergeCell ref="I8:J8"/>
    <mergeCell ref="I9:J9"/>
    <mergeCell ref="I10:J10"/>
    <mergeCell ref="I11:J11"/>
    <mergeCell ref="I18:J18"/>
    <mergeCell ref="I13:J13"/>
    <mergeCell ref="I12:J12"/>
    <mergeCell ref="I14:J14"/>
    <mergeCell ref="I15:J15"/>
    <mergeCell ref="I16:J16"/>
    <mergeCell ref="I17:J17"/>
  </mergeCells>
  <hyperlinks>
    <hyperlink ref="B1" location="main!A1" display="НАЗАД" xr:uid="{00000000-0004-0000-1900-000000000000}"/>
  </hyperlinks>
  <printOptions horizontalCentered="1"/>
  <pageMargins left="0" right="0" top="0.39370078740157483" bottom="0.39370078740157483" header="0" footer="0"/>
  <pageSetup paperSize="9" scale="25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89153" r:id="rId4" name="TextBox1">
          <controlPr defaultSize="0" autoFill="0" autoLine="0" linkedCell="скидка!F3" r:id="rId5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689153" r:id="rId4" name="TextBox1"/>
      </mc:Fallback>
    </mc:AlternateContent>
    <mc:AlternateContent xmlns:mc="http://schemas.openxmlformats.org/markup-compatibility/2006">
      <mc:Choice Requires="x14">
        <control shapeId="689154" r:id="rId6" name="TextBox2">
          <controlPr defaultSize="0" autoFill="0" autoLine="0" linkedCell="скидка!F7" r:id="rId7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689154" r:id="rId6" name="TextBox2"/>
      </mc:Fallback>
    </mc:AlternateContent>
    <mc:AlternateContent xmlns:mc="http://schemas.openxmlformats.org/markup-compatibility/2006">
      <mc:Choice Requires="x14">
        <control shapeId="689155" r:id="rId8" name="Label1">
          <controlPr defaultSize="0" autoLine="0" r:id="rId9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689155" r:id="rId8" name="Label1"/>
      </mc:Fallback>
    </mc:AlternateContent>
    <mc:AlternateContent xmlns:mc="http://schemas.openxmlformats.org/markup-compatibility/2006">
      <mc:Choice Requires="x14">
        <control shapeId="689156" r:id="rId10" name="Label2">
          <controlPr defaultSize="0" autoLine="0" r:id="rId11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689156" r:id="rId10" name="Label2"/>
      </mc:Fallback>
    </mc:AlternateContent>
  </control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17">
    <pageSetUpPr fitToPage="1"/>
  </sheetPr>
  <dimension ref="A1:J76"/>
  <sheetViews>
    <sheetView showGridLines="0" showRowColHeaders="0" zoomScale="40" zoomScaleNormal="40" zoomScaleSheetLayoutView="50" zoomScalePageLayoutView="93" workbookViewId="0">
      <pane ySplit="1" topLeftCell="A44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43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62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гостиная Энсо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876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168" t="s">
        <v>844</v>
      </c>
      <c r="C7" s="584" t="s">
        <v>1555</v>
      </c>
      <c r="D7" s="689" t="s">
        <v>146</v>
      </c>
      <c r="E7" s="433">
        <f t="shared" ref="E7:E40" si="0">VLOOKUP(C7,Артикул,2,FALSE)</f>
        <v>105</v>
      </c>
      <c r="F7" s="670">
        <f t="shared" ref="F7:F43" si="1">VLOOKUP(C7,Артикул,3,FALSE)</f>
        <v>15982</v>
      </c>
      <c r="G7" s="344">
        <f t="shared" ref="G7:G43" si="2">ROUNDUP(CEILING(F7*(1-скидка),1)*(1+наценка),1)</f>
        <v>11958</v>
      </c>
      <c r="H7" s="41"/>
      <c r="I7" s="1408" t="s">
        <v>667</v>
      </c>
      <c r="J7" s="1409"/>
    </row>
    <row r="8" spans="1:10" ht="41.25" customHeight="1">
      <c r="B8" s="112" t="s">
        <v>845</v>
      </c>
      <c r="C8" s="112" t="s">
        <v>1791</v>
      </c>
      <c r="D8" s="690" t="s">
        <v>146</v>
      </c>
      <c r="E8" s="193">
        <f t="shared" si="0"/>
        <v>115</v>
      </c>
      <c r="F8" s="303">
        <f t="shared" si="1"/>
        <v>20168</v>
      </c>
      <c r="G8" s="345">
        <f t="shared" si="2"/>
        <v>15090</v>
      </c>
      <c r="H8" s="43"/>
      <c r="I8" s="1410" t="s">
        <v>870</v>
      </c>
      <c r="J8" s="1409"/>
    </row>
    <row r="9" spans="1:10" ht="41.25" customHeight="1">
      <c r="B9" s="112" t="s">
        <v>846</v>
      </c>
      <c r="C9" s="112" t="s">
        <v>1557</v>
      </c>
      <c r="D9" s="690" t="s">
        <v>145</v>
      </c>
      <c r="E9" s="193">
        <f t="shared" si="0"/>
        <v>70</v>
      </c>
      <c r="F9" s="392">
        <f t="shared" si="1"/>
        <v>10409</v>
      </c>
      <c r="G9" s="345">
        <f t="shared" si="2"/>
        <v>7789</v>
      </c>
      <c r="H9" s="43"/>
      <c r="I9" s="1408" t="s">
        <v>797</v>
      </c>
      <c r="J9" s="1409"/>
    </row>
    <row r="10" spans="1:10" ht="41.25" customHeight="1">
      <c r="B10" s="112" t="s">
        <v>847</v>
      </c>
      <c r="C10" s="112" t="s">
        <v>1792</v>
      </c>
      <c r="D10" s="690" t="s">
        <v>129</v>
      </c>
      <c r="E10" s="198">
        <f t="shared" si="0"/>
        <v>60</v>
      </c>
      <c r="F10" s="392">
        <f t="shared" si="1"/>
        <v>11717</v>
      </c>
      <c r="G10" s="345">
        <f t="shared" si="2"/>
        <v>8767</v>
      </c>
      <c r="H10" s="45"/>
      <c r="I10" s="1408"/>
      <c r="J10" s="1409"/>
    </row>
    <row r="11" spans="1:10" ht="41.25" customHeight="1">
      <c r="B11" s="112" t="s">
        <v>848</v>
      </c>
      <c r="C11" s="112" t="s">
        <v>1559</v>
      </c>
      <c r="D11" s="420" t="s">
        <v>129</v>
      </c>
      <c r="E11" s="198">
        <f t="shared" si="0"/>
        <v>45</v>
      </c>
      <c r="F11" s="421">
        <f t="shared" si="1"/>
        <v>7834</v>
      </c>
      <c r="G11" s="345">
        <f t="shared" si="2"/>
        <v>5862</v>
      </c>
      <c r="H11" s="45"/>
      <c r="I11" s="1408" t="s">
        <v>668</v>
      </c>
      <c r="J11" s="1409"/>
    </row>
    <row r="12" spans="1:10" ht="41.25" customHeight="1">
      <c r="B12" s="112" t="s">
        <v>849</v>
      </c>
      <c r="C12" s="112" t="s">
        <v>1793</v>
      </c>
      <c r="D12" s="420" t="s">
        <v>807</v>
      </c>
      <c r="E12" s="198">
        <f t="shared" si="0"/>
        <v>65</v>
      </c>
      <c r="F12" s="421">
        <f t="shared" si="1"/>
        <v>16866</v>
      </c>
      <c r="G12" s="345">
        <f t="shared" si="2"/>
        <v>12620</v>
      </c>
      <c r="H12" s="45"/>
      <c r="I12" s="1410" t="s">
        <v>871</v>
      </c>
      <c r="J12" s="1409"/>
    </row>
    <row r="13" spans="1:10" ht="41.25" customHeight="1">
      <c r="B13" s="112" t="s">
        <v>850</v>
      </c>
      <c r="C13" s="112" t="s">
        <v>1561</v>
      </c>
      <c r="D13" s="420" t="s">
        <v>723</v>
      </c>
      <c r="E13" s="198">
        <f t="shared" si="0"/>
        <v>50</v>
      </c>
      <c r="F13" s="421">
        <f t="shared" si="1"/>
        <v>14117</v>
      </c>
      <c r="G13" s="500">
        <f t="shared" si="2"/>
        <v>10563</v>
      </c>
      <c r="H13" s="45"/>
      <c r="I13" s="599"/>
      <c r="J13" s="600"/>
    </row>
    <row r="14" spans="1:10" ht="41.25" customHeight="1">
      <c r="B14" s="112" t="s">
        <v>851</v>
      </c>
      <c r="C14" s="112" t="s">
        <v>1794</v>
      </c>
      <c r="D14" s="420" t="s">
        <v>810</v>
      </c>
      <c r="E14" s="198">
        <f t="shared" si="0"/>
        <v>55</v>
      </c>
      <c r="F14" s="421">
        <f t="shared" si="1"/>
        <v>10326</v>
      </c>
      <c r="G14" s="345">
        <f t="shared" si="2"/>
        <v>7726</v>
      </c>
      <c r="H14" s="45"/>
      <c r="I14" s="1460" t="s">
        <v>882</v>
      </c>
      <c r="J14" s="1461"/>
    </row>
    <row r="15" spans="1:10" ht="41.25" customHeight="1">
      <c r="B15" s="112" t="s">
        <v>852</v>
      </c>
      <c r="C15" s="112" t="s">
        <v>1795</v>
      </c>
      <c r="D15" s="420" t="s">
        <v>812</v>
      </c>
      <c r="E15" s="198">
        <f t="shared" si="0"/>
        <v>50</v>
      </c>
      <c r="F15" s="421">
        <f t="shared" si="1"/>
        <v>14762</v>
      </c>
      <c r="G15" s="345">
        <f t="shared" si="2"/>
        <v>11045</v>
      </c>
      <c r="H15" s="45"/>
      <c r="I15" s="1460" t="s">
        <v>3335</v>
      </c>
      <c r="J15" s="1461"/>
    </row>
    <row r="16" spans="1:10" ht="41.25" customHeight="1">
      <c r="B16" s="112" t="s">
        <v>853</v>
      </c>
      <c r="C16" s="112" t="s">
        <v>1796</v>
      </c>
      <c r="D16" s="420" t="s">
        <v>814</v>
      </c>
      <c r="E16" s="198">
        <f t="shared" si="0"/>
        <v>70</v>
      </c>
      <c r="F16" s="421">
        <f t="shared" si="1"/>
        <v>14652</v>
      </c>
      <c r="G16" s="345">
        <f t="shared" si="2"/>
        <v>10963</v>
      </c>
      <c r="H16" s="45"/>
      <c r="I16" s="1460" t="s">
        <v>3336</v>
      </c>
      <c r="J16" s="1461"/>
    </row>
    <row r="17" spans="2:10" ht="41.25" customHeight="1">
      <c r="B17" s="112" t="s">
        <v>854</v>
      </c>
      <c r="C17" s="112" t="s">
        <v>1797</v>
      </c>
      <c r="D17" s="420" t="s">
        <v>814</v>
      </c>
      <c r="E17" s="198">
        <f t="shared" si="0"/>
        <v>75</v>
      </c>
      <c r="F17" s="421">
        <f t="shared" si="1"/>
        <v>15948</v>
      </c>
      <c r="G17" s="345">
        <f t="shared" si="2"/>
        <v>11933</v>
      </c>
      <c r="H17" s="45"/>
      <c r="I17" s="1098"/>
      <c r="J17" s="948"/>
    </row>
    <row r="18" spans="2:10" ht="41.25" customHeight="1">
      <c r="B18" s="112" t="s">
        <v>855</v>
      </c>
      <c r="C18" s="112" t="s">
        <v>1798</v>
      </c>
      <c r="D18" s="420" t="s">
        <v>856</v>
      </c>
      <c r="E18" s="198">
        <f t="shared" si="0"/>
        <v>80</v>
      </c>
      <c r="F18" s="421">
        <f t="shared" si="1"/>
        <v>16730</v>
      </c>
      <c r="G18" s="345">
        <f t="shared" si="2"/>
        <v>12518</v>
      </c>
      <c r="H18" s="45"/>
      <c r="I18" s="1098"/>
      <c r="J18" s="948"/>
    </row>
    <row r="19" spans="2:10" ht="41.25" customHeight="1" thickBot="1">
      <c r="B19" s="169" t="s">
        <v>857</v>
      </c>
      <c r="C19" s="169" t="s">
        <v>1569</v>
      </c>
      <c r="D19" s="435" t="s">
        <v>194</v>
      </c>
      <c r="E19" s="227">
        <f t="shared" si="0"/>
        <v>90</v>
      </c>
      <c r="F19" s="436">
        <f t="shared" si="1"/>
        <v>14504</v>
      </c>
      <c r="G19" s="346">
        <f t="shared" si="2"/>
        <v>10852</v>
      </c>
      <c r="H19" s="43"/>
      <c r="I19" s="1406" t="s">
        <v>872</v>
      </c>
      <c r="J19" s="1407"/>
    </row>
    <row r="20" spans="2:10" ht="41.25" customHeight="1">
      <c r="B20" s="183" t="s">
        <v>858</v>
      </c>
      <c r="C20" s="183" t="s">
        <v>1532</v>
      </c>
      <c r="D20" s="482" t="s">
        <v>267</v>
      </c>
      <c r="E20" s="197">
        <f t="shared" si="0"/>
        <v>32</v>
      </c>
      <c r="F20" s="675">
        <f t="shared" si="1"/>
        <v>5903</v>
      </c>
      <c r="G20" s="500">
        <f t="shared" si="2"/>
        <v>4417</v>
      </c>
      <c r="H20" s="43"/>
      <c r="I20" s="1406" t="s">
        <v>838</v>
      </c>
      <c r="J20" s="1407"/>
    </row>
    <row r="21" spans="2:10" ht="41.25" customHeight="1">
      <c r="B21" s="183" t="s">
        <v>859</v>
      </c>
      <c r="C21" s="183" t="s">
        <v>1533</v>
      </c>
      <c r="D21" s="482" t="s">
        <v>819</v>
      </c>
      <c r="E21" s="197">
        <f t="shared" si="0"/>
        <v>30</v>
      </c>
      <c r="F21" s="675">
        <f t="shared" si="1"/>
        <v>9947</v>
      </c>
      <c r="G21" s="345">
        <f t="shared" si="2"/>
        <v>7443</v>
      </c>
      <c r="H21" s="43"/>
      <c r="I21" s="1406" t="s">
        <v>839</v>
      </c>
      <c r="J21" s="1407"/>
    </row>
    <row r="22" spans="2:10" ht="41.25" customHeight="1">
      <c r="B22" s="178" t="s">
        <v>860</v>
      </c>
      <c r="C22" s="178" t="s">
        <v>1534</v>
      </c>
      <c r="D22" s="420" t="s">
        <v>141</v>
      </c>
      <c r="E22" s="198">
        <f t="shared" si="0"/>
        <v>25</v>
      </c>
      <c r="F22" s="159">
        <f t="shared" si="1"/>
        <v>5112</v>
      </c>
      <c r="G22" s="345">
        <f t="shared" si="2"/>
        <v>3825</v>
      </c>
      <c r="H22" s="43"/>
      <c r="I22" s="1406"/>
      <c r="J22" s="1407"/>
    </row>
    <row r="23" spans="2:10" ht="41.25" customHeight="1" thickBot="1">
      <c r="B23" s="215" t="s">
        <v>861</v>
      </c>
      <c r="C23" s="215" t="s">
        <v>1535</v>
      </c>
      <c r="D23" s="435" t="s">
        <v>277</v>
      </c>
      <c r="E23" s="227">
        <f t="shared" si="0"/>
        <v>30</v>
      </c>
      <c r="F23" s="484">
        <f t="shared" si="1"/>
        <v>5693</v>
      </c>
      <c r="G23" s="498">
        <f t="shared" si="2"/>
        <v>4260</v>
      </c>
      <c r="H23" s="43"/>
      <c r="I23" s="1541"/>
      <c r="J23" s="1542"/>
    </row>
    <row r="24" spans="2:10" ht="41.25" customHeight="1">
      <c r="B24" s="186" t="s">
        <v>822</v>
      </c>
      <c r="C24" s="584" t="s">
        <v>1576</v>
      </c>
      <c r="D24" s="680" t="s">
        <v>44</v>
      </c>
      <c r="E24" s="196">
        <f t="shared" si="0"/>
        <v>10</v>
      </c>
      <c r="F24" s="383">
        <f t="shared" si="1"/>
        <v>1661</v>
      </c>
      <c r="G24" s="344">
        <f t="shared" si="2"/>
        <v>1243</v>
      </c>
      <c r="H24" s="43"/>
      <c r="I24" s="1541" t="s">
        <v>7</v>
      </c>
      <c r="J24" s="1542"/>
    </row>
    <row r="25" spans="2:10" ht="41.25" customHeight="1">
      <c r="B25" s="187" t="s">
        <v>862</v>
      </c>
      <c r="C25" s="230" t="s">
        <v>1585</v>
      </c>
      <c r="D25" s="424" t="s">
        <v>361</v>
      </c>
      <c r="E25" s="424">
        <f t="shared" si="0"/>
        <v>22</v>
      </c>
      <c r="F25" s="375">
        <f t="shared" si="1"/>
        <v>3214</v>
      </c>
      <c r="G25" s="345">
        <f t="shared" si="2"/>
        <v>2405</v>
      </c>
      <c r="H25" s="43"/>
      <c r="I25" s="1439" t="s">
        <v>840</v>
      </c>
      <c r="J25" s="1440"/>
    </row>
    <row r="26" spans="2:10" ht="41.25" customHeight="1">
      <c r="B26" s="187" t="s">
        <v>824</v>
      </c>
      <c r="C26" s="290" t="s">
        <v>1587</v>
      </c>
      <c r="D26" s="486" t="s">
        <v>363</v>
      </c>
      <c r="E26" s="424">
        <f t="shared" si="0"/>
        <v>11</v>
      </c>
      <c r="F26" s="375">
        <f t="shared" si="1"/>
        <v>1739</v>
      </c>
      <c r="G26" s="498">
        <f t="shared" si="2"/>
        <v>1302</v>
      </c>
      <c r="H26" s="43"/>
      <c r="I26" s="1033"/>
      <c r="J26" s="1034"/>
    </row>
    <row r="27" spans="2:10" ht="41.25" customHeight="1">
      <c r="B27" s="505" t="s">
        <v>610</v>
      </c>
      <c r="C27" s="112" t="s">
        <v>610</v>
      </c>
      <c r="D27" s="198" t="s">
        <v>611</v>
      </c>
      <c r="E27" s="198">
        <f t="shared" si="0"/>
        <v>7</v>
      </c>
      <c r="F27" s="421">
        <f t="shared" si="1"/>
        <v>1646</v>
      </c>
      <c r="G27" s="345">
        <f t="shared" si="2"/>
        <v>1232</v>
      </c>
      <c r="H27" s="43"/>
      <c r="I27" s="1410" t="s">
        <v>873</v>
      </c>
      <c r="J27" s="1459"/>
    </row>
    <row r="28" spans="2:10" ht="41.25" customHeight="1">
      <c r="B28" s="298" t="s">
        <v>612</v>
      </c>
      <c r="C28" s="332" t="s">
        <v>612</v>
      </c>
      <c r="D28" s="198" t="s">
        <v>613</v>
      </c>
      <c r="E28" s="198">
        <f t="shared" si="0"/>
        <v>9</v>
      </c>
      <c r="F28" s="485">
        <f t="shared" si="1"/>
        <v>1881</v>
      </c>
      <c r="G28" s="345">
        <f t="shared" si="2"/>
        <v>1408</v>
      </c>
      <c r="H28" s="43"/>
      <c r="I28" s="1410"/>
      <c r="J28" s="1459"/>
    </row>
    <row r="29" spans="2:10" ht="41.25" customHeight="1">
      <c r="B29" s="112" t="s">
        <v>937</v>
      </c>
      <c r="C29" s="112" t="s">
        <v>937</v>
      </c>
      <c r="D29" s="247" t="s">
        <v>938</v>
      </c>
      <c r="E29" s="247">
        <f t="shared" si="0"/>
        <v>7</v>
      </c>
      <c r="F29" s="303">
        <f t="shared" si="1"/>
        <v>2441</v>
      </c>
      <c r="G29" s="345">
        <f t="shared" si="2"/>
        <v>1827</v>
      </c>
      <c r="H29" s="43"/>
      <c r="I29" s="1101"/>
      <c r="J29" s="1102"/>
    </row>
    <row r="30" spans="2:10" ht="41.25" customHeight="1" thickBot="1">
      <c r="B30" s="169" t="s">
        <v>939</v>
      </c>
      <c r="C30" s="169" t="s">
        <v>939</v>
      </c>
      <c r="D30" s="254" t="s">
        <v>940</v>
      </c>
      <c r="E30" s="254">
        <f t="shared" si="0"/>
        <v>9</v>
      </c>
      <c r="F30" s="304">
        <f t="shared" si="1"/>
        <v>2887</v>
      </c>
      <c r="G30" s="499">
        <f t="shared" si="2"/>
        <v>2161</v>
      </c>
      <c r="H30" s="43"/>
      <c r="I30" s="1413" t="s">
        <v>877</v>
      </c>
      <c r="J30" s="1414"/>
    </row>
    <row r="31" spans="2:10" ht="41.25" customHeight="1">
      <c r="B31" s="230" t="s">
        <v>648</v>
      </c>
      <c r="C31" s="230" t="s">
        <v>1607</v>
      </c>
      <c r="D31" s="702" t="s">
        <v>649</v>
      </c>
      <c r="E31" s="424">
        <f t="shared" si="0"/>
        <v>20</v>
      </c>
      <c r="F31" s="372">
        <f t="shared" si="1"/>
        <v>4008</v>
      </c>
      <c r="G31" s="500">
        <f t="shared" si="2"/>
        <v>2999</v>
      </c>
      <c r="H31" s="43"/>
      <c r="I31" s="1413"/>
      <c r="J31" s="1414"/>
    </row>
    <row r="32" spans="2:10" ht="41.25" customHeight="1">
      <c r="B32" s="230" t="s">
        <v>650</v>
      </c>
      <c r="C32" s="230" t="s">
        <v>1608</v>
      </c>
      <c r="D32" s="702" t="s">
        <v>651</v>
      </c>
      <c r="E32" s="424">
        <f t="shared" si="0"/>
        <v>16</v>
      </c>
      <c r="F32" s="372">
        <f t="shared" si="1"/>
        <v>3234</v>
      </c>
      <c r="G32" s="345">
        <f t="shared" si="2"/>
        <v>2420</v>
      </c>
      <c r="H32" s="43"/>
      <c r="I32" s="1413"/>
      <c r="J32" s="1414"/>
    </row>
    <row r="33" spans="2:10" ht="41.25" customHeight="1" thickBot="1">
      <c r="B33" s="169" t="s">
        <v>707</v>
      </c>
      <c r="C33" s="169" t="s">
        <v>1611</v>
      </c>
      <c r="D33" s="435" t="s">
        <v>708</v>
      </c>
      <c r="E33" s="227">
        <f t="shared" si="0"/>
        <v>35</v>
      </c>
      <c r="F33" s="436">
        <f t="shared" si="1"/>
        <v>5317</v>
      </c>
      <c r="G33" s="498">
        <f t="shared" si="2"/>
        <v>3979</v>
      </c>
      <c r="H33" s="43"/>
      <c r="I33" s="367"/>
      <c r="J33" s="46"/>
    </row>
    <row r="34" spans="2:10" ht="41.25" customHeight="1">
      <c r="B34" s="168" t="s">
        <v>863</v>
      </c>
      <c r="C34" s="168" t="s">
        <v>1780</v>
      </c>
      <c r="D34" s="689" t="s">
        <v>826</v>
      </c>
      <c r="E34" s="196">
        <f t="shared" si="0"/>
        <v>40</v>
      </c>
      <c r="F34" s="182">
        <f t="shared" si="1"/>
        <v>11541</v>
      </c>
      <c r="G34" s="344">
        <f t="shared" si="2"/>
        <v>8635</v>
      </c>
      <c r="H34" s="43"/>
      <c r="I34" s="367"/>
      <c r="J34" s="46"/>
    </row>
    <row r="35" spans="2:10" ht="41.25" customHeight="1">
      <c r="B35" s="112" t="s">
        <v>864</v>
      </c>
      <c r="C35" s="112" t="s">
        <v>1781</v>
      </c>
      <c r="D35" s="690" t="s">
        <v>829</v>
      </c>
      <c r="E35" s="198">
        <f t="shared" si="0"/>
        <v>47</v>
      </c>
      <c r="F35" s="303">
        <f t="shared" si="1"/>
        <v>12701</v>
      </c>
      <c r="G35" s="498">
        <f t="shared" si="2"/>
        <v>9503</v>
      </c>
      <c r="H35" s="43"/>
      <c r="I35" s="367"/>
      <c r="J35" s="46"/>
    </row>
    <row r="36" spans="2:10" ht="41.25" customHeight="1">
      <c r="B36" s="112" t="s">
        <v>865</v>
      </c>
      <c r="C36" s="112" t="s">
        <v>1782</v>
      </c>
      <c r="D36" s="690" t="s">
        <v>831</v>
      </c>
      <c r="E36" s="198">
        <f t="shared" si="0"/>
        <v>45</v>
      </c>
      <c r="F36" s="303">
        <f t="shared" si="1"/>
        <v>11753</v>
      </c>
      <c r="G36" s="345">
        <f t="shared" si="2"/>
        <v>8794</v>
      </c>
      <c r="H36" s="43"/>
      <c r="I36" s="367"/>
      <c r="J36" s="46"/>
    </row>
    <row r="37" spans="2:10" ht="41.25" customHeight="1">
      <c r="B37" s="112" t="s">
        <v>866</v>
      </c>
      <c r="C37" s="112" t="s">
        <v>1783</v>
      </c>
      <c r="D37" s="690" t="s">
        <v>831</v>
      </c>
      <c r="E37" s="198">
        <f t="shared" si="0"/>
        <v>40</v>
      </c>
      <c r="F37" s="303">
        <f t="shared" si="1"/>
        <v>9639</v>
      </c>
      <c r="G37" s="500">
        <f t="shared" si="2"/>
        <v>7212</v>
      </c>
      <c r="H37" s="43"/>
      <c r="I37" s="367"/>
      <c r="J37" s="46"/>
    </row>
    <row r="38" spans="2:10" ht="41.25" customHeight="1">
      <c r="B38" s="112" t="s">
        <v>867</v>
      </c>
      <c r="C38" s="112" t="s">
        <v>1784</v>
      </c>
      <c r="D38" s="690" t="s">
        <v>834</v>
      </c>
      <c r="E38" s="198">
        <f t="shared" si="0"/>
        <v>55</v>
      </c>
      <c r="F38" s="303">
        <f t="shared" si="1"/>
        <v>14043</v>
      </c>
      <c r="G38" s="345">
        <f t="shared" si="2"/>
        <v>10507</v>
      </c>
      <c r="H38" s="43"/>
      <c r="I38" s="367"/>
      <c r="J38" s="46"/>
    </row>
    <row r="39" spans="2:10" ht="41.25" customHeight="1">
      <c r="B39" s="112" t="s">
        <v>868</v>
      </c>
      <c r="C39" s="112" t="s">
        <v>1785</v>
      </c>
      <c r="D39" s="690" t="s">
        <v>836</v>
      </c>
      <c r="E39" s="198">
        <f t="shared" si="0"/>
        <v>40</v>
      </c>
      <c r="F39" s="303">
        <f t="shared" si="1"/>
        <v>9182</v>
      </c>
      <c r="G39" s="345">
        <f t="shared" si="2"/>
        <v>6870</v>
      </c>
      <c r="H39" s="43"/>
      <c r="I39" s="367"/>
      <c r="J39" s="46"/>
    </row>
    <row r="40" spans="2:10" ht="41.25" customHeight="1" thickBot="1">
      <c r="B40" s="332" t="s">
        <v>869</v>
      </c>
      <c r="C40" s="332" t="s">
        <v>1786</v>
      </c>
      <c r="D40" s="691" t="s">
        <v>836</v>
      </c>
      <c r="E40" s="427">
        <f t="shared" si="0"/>
        <v>47</v>
      </c>
      <c r="F40" s="407">
        <f t="shared" si="1"/>
        <v>12153</v>
      </c>
      <c r="G40" s="583">
        <f t="shared" si="2"/>
        <v>9093</v>
      </c>
      <c r="H40" s="43"/>
      <c r="I40" s="367"/>
      <c r="J40" s="46"/>
    </row>
    <row r="41" spans="2:10" ht="64.8">
      <c r="B41" s="584" t="s">
        <v>1081</v>
      </c>
      <c r="C41" s="584" t="s">
        <v>1606</v>
      </c>
      <c r="D41" s="705" t="s">
        <v>1082</v>
      </c>
      <c r="E41" s="680"/>
      <c r="F41" s="585">
        <f t="shared" si="1"/>
        <v>301</v>
      </c>
      <c r="G41" s="344">
        <f t="shared" si="2"/>
        <v>226</v>
      </c>
      <c r="H41" s="43"/>
      <c r="I41" s="367"/>
      <c r="J41" s="46"/>
    </row>
    <row r="42" spans="2:10" ht="41.25" customHeight="1">
      <c r="B42" s="230" t="s">
        <v>874</v>
      </c>
      <c r="C42" s="230" t="s">
        <v>1595</v>
      </c>
      <c r="D42" s="702"/>
      <c r="E42" s="424"/>
      <c r="F42" s="372">
        <f t="shared" si="1"/>
        <v>3120</v>
      </c>
      <c r="G42" s="345">
        <f t="shared" si="2"/>
        <v>2335</v>
      </c>
      <c r="H42" s="43"/>
      <c r="I42" s="367"/>
      <c r="J42" s="46"/>
    </row>
    <row r="43" spans="2:10" ht="41.25" customHeight="1" thickBot="1">
      <c r="B43" s="169" t="s">
        <v>875</v>
      </c>
      <c r="C43" s="169" t="s">
        <v>1596</v>
      </c>
      <c r="D43" s="435"/>
      <c r="E43" s="227"/>
      <c r="F43" s="436">
        <f t="shared" si="1"/>
        <v>3755</v>
      </c>
      <c r="G43" s="346">
        <f t="shared" si="2"/>
        <v>2810</v>
      </c>
      <c r="H43" s="43"/>
      <c r="I43" s="367"/>
      <c r="J43" s="46"/>
    </row>
    <row r="44" spans="2:10" ht="41.25" customHeight="1">
      <c r="B44" s="50"/>
      <c r="C44" s="687"/>
      <c r="D44" s="51"/>
      <c r="E44" s="51"/>
      <c r="F44" s="52"/>
      <c r="G44" s="52"/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>
      <c r="B75" s="50"/>
      <c r="C75" s="687"/>
      <c r="D75" s="51"/>
      <c r="E75" s="51"/>
      <c r="F75" s="52"/>
      <c r="G75" s="52"/>
      <c r="H75" s="43"/>
      <c r="I75" s="43"/>
      <c r="J75" s="44"/>
    </row>
    <row r="76" spans="2:10" ht="41.25" customHeight="1" thickBot="1">
      <c r="B76" s="53"/>
      <c r="C76" s="688"/>
      <c r="D76" s="54"/>
      <c r="E76" s="54"/>
      <c r="F76" s="55"/>
      <c r="G76" s="55"/>
      <c r="H76" s="49"/>
      <c r="I76" s="49"/>
      <c r="J76" s="56"/>
    </row>
  </sheetData>
  <mergeCells count="28">
    <mergeCell ref="I21:J21"/>
    <mergeCell ref="I22:J22"/>
    <mergeCell ref="I23:J23"/>
    <mergeCell ref="D1:I1"/>
    <mergeCell ref="B3:J3"/>
    <mergeCell ref="B4:B6"/>
    <mergeCell ref="D4:D6"/>
    <mergeCell ref="E4:E6"/>
    <mergeCell ref="F4:F6"/>
    <mergeCell ref="G4:G6"/>
    <mergeCell ref="H4:J6"/>
    <mergeCell ref="F2:I2"/>
    <mergeCell ref="I25:J25"/>
    <mergeCell ref="I27:J28"/>
    <mergeCell ref="I30:J32"/>
    <mergeCell ref="C4:C6"/>
    <mergeCell ref="I12:J12"/>
    <mergeCell ref="I7:J7"/>
    <mergeCell ref="I8:J8"/>
    <mergeCell ref="I9:J9"/>
    <mergeCell ref="I10:J10"/>
    <mergeCell ref="I11:J11"/>
    <mergeCell ref="I14:J14"/>
    <mergeCell ref="I15:J15"/>
    <mergeCell ref="I16:J16"/>
    <mergeCell ref="I19:J19"/>
    <mergeCell ref="I20:J20"/>
    <mergeCell ref="I24:J24"/>
  </mergeCells>
  <hyperlinks>
    <hyperlink ref="B1" location="main!A1" display="НАЗАД" xr:uid="{00000000-0004-0000-1A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22596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622596" r:id="rId4" name="Label2"/>
      </mc:Fallback>
    </mc:AlternateContent>
    <mc:AlternateContent xmlns:mc="http://schemas.openxmlformats.org/markup-compatibility/2006">
      <mc:Choice Requires="x14">
        <control shapeId="622595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622595" r:id="rId6" name="Label1"/>
      </mc:Fallback>
    </mc:AlternateContent>
    <mc:AlternateContent xmlns:mc="http://schemas.openxmlformats.org/markup-compatibility/2006">
      <mc:Choice Requires="x14">
        <control shapeId="622594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622594" r:id="rId8" name="TextBox2"/>
      </mc:Fallback>
    </mc:AlternateContent>
    <mc:AlternateContent xmlns:mc="http://schemas.openxmlformats.org/markup-compatibility/2006">
      <mc:Choice Requires="x14">
        <control shapeId="622593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622593" r:id="rId10" name="TextBox1"/>
      </mc:Fallback>
    </mc:AlternateContent>
  </control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20">
    <pageSetUpPr fitToPage="1"/>
  </sheetPr>
  <dimension ref="A1:J59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42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62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гостиная НАО-Моно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949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168" t="s">
        <v>950</v>
      </c>
      <c r="C7" s="584" t="s">
        <v>1942</v>
      </c>
      <c r="D7" s="707" t="s">
        <v>129</v>
      </c>
      <c r="E7" s="433">
        <f t="shared" ref="E7:E24" si="0">VLOOKUP(C7,Артикул,2,FALSE)</f>
        <v>60</v>
      </c>
      <c r="F7" s="670">
        <f t="shared" ref="F7:F24" si="1">VLOOKUP(C7,Артикул,3,FALSE)</f>
        <v>11785</v>
      </c>
      <c r="G7" s="344">
        <f t="shared" ref="G7:G24" si="2">ROUNDUP(CEILING(F7*(1-скидка),1)*(1+наценка),1)</f>
        <v>8818</v>
      </c>
      <c r="H7" s="41"/>
      <c r="I7" s="1368" t="s">
        <v>667</v>
      </c>
      <c r="J7" s="1362"/>
    </row>
    <row r="8" spans="1:10" ht="41.25" customHeight="1">
      <c r="B8" s="112" t="s">
        <v>951</v>
      </c>
      <c r="C8" s="112" t="s">
        <v>1943</v>
      </c>
      <c r="D8" s="697" t="s">
        <v>129</v>
      </c>
      <c r="E8" s="247">
        <f t="shared" si="0"/>
        <v>46</v>
      </c>
      <c r="F8" s="303">
        <f t="shared" si="1"/>
        <v>8236</v>
      </c>
      <c r="G8" s="345">
        <f t="shared" si="2"/>
        <v>6163</v>
      </c>
      <c r="H8" s="43"/>
      <c r="I8" s="1361" t="s">
        <v>887</v>
      </c>
      <c r="J8" s="1362"/>
    </row>
    <row r="9" spans="1:10" ht="41.25" customHeight="1" thickBot="1">
      <c r="B9" s="215" t="s">
        <v>952</v>
      </c>
      <c r="C9" s="215" t="s">
        <v>1944</v>
      </c>
      <c r="D9" s="253" t="s">
        <v>139</v>
      </c>
      <c r="E9" s="254">
        <f t="shared" si="0"/>
        <v>105</v>
      </c>
      <c r="F9" s="436">
        <f t="shared" si="1"/>
        <v>18403</v>
      </c>
      <c r="G9" s="346">
        <f t="shared" si="2"/>
        <v>13770</v>
      </c>
      <c r="H9" s="43"/>
      <c r="I9" s="1368" t="s">
        <v>976</v>
      </c>
      <c r="J9" s="1362"/>
    </row>
    <row r="10" spans="1:10" ht="41.25" customHeight="1">
      <c r="B10" s="183" t="s">
        <v>953</v>
      </c>
      <c r="C10" s="183" t="s">
        <v>1945</v>
      </c>
      <c r="D10" s="256" t="s">
        <v>954</v>
      </c>
      <c r="E10" s="255">
        <f t="shared" si="0"/>
        <v>25</v>
      </c>
      <c r="F10" s="675">
        <f t="shared" si="1"/>
        <v>4867</v>
      </c>
      <c r="G10" s="525">
        <f t="shared" si="2"/>
        <v>3642</v>
      </c>
      <c r="H10" s="45"/>
      <c r="I10" s="1365" t="s">
        <v>977</v>
      </c>
      <c r="J10" s="1364"/>
    </row>
    <row r="11" spans="1:10" ht="41.25" customHeight="1">
      <c r="B11" s="183" t="s">
        <v>955</v>
      </c>
      <c r="C11" s="183" t="s">
        <v>1946</v>
      </c>
      <c r="D11" s="256" t="s">
        <v>956</v>
      </c>
      <c r="E11" s="255">
        <f t="shared" si="0"/>
        <v>20</v>
      </c>
      <c r="F11" s="675">
        <f t="shared" si="1"/>
        <v>3674</v>
      </c>
      <c r="G11" s="345">
        <f t="shared" si="2"/>
        <v>2749</v>
      </c>
      <c r="H11" s="45"/>
      <c r="I11" s="1368"/>
      <c r="J11" s="1362"/>
    </row>
    <row r="12" spans="1:10" ht="41.25" customHeight="1">
      <c r="B12" s="178" t="s">
        <v>957</v>
      </c>
      <c r="C12" s="178" t="s">
        <v>1947</v>
      </c>
      <c r="D12" s="246" t="s">
        <v>958</v>
      </c>
      <c r="E12" s="247">
        <f t="shared" si="0"/>
        <v>20</v>
      </c>
      <c r="F12" s="159">
        <f t="shared" si="1"/>
        <v>4295</v>
      </c>
      <c r="G12" s="345">
        <f t="shared" si="2"/>
        <v>3214</v>
      </c>
      <c r="H12" s="45"/>
      <c r="I12" s="1368" t="s">
        <v>668</v>
      </c>
      <c r="J12" s="1362"/>
    </row>
    <row r="13" spans="1:10" ht="41.25" customHeight="1" thickBot="1">
      <c r="B13" s="337" t="s">
        <v>959</v>
      </c>
      <c r="C13" s="337" t="s">
        <v>1948</v>
      </c>
      <c r="D13" s="443" t="s">
        <v>960</v>
      </c>
      <c r="E13" s="411">
        <f t="shared" si="0"/>
        <v>23</v>
      </c>
      <c r="F13" s="674">
        <f t="shared" si="1"/>
        <v>4813</v>
      </c>
      <c r="G13" s="524">
        <f t="shared" si="2"/>
        <v>3602</v>
      </c>
      <c r="H13" s="45"/>
      <c r="I13" s="1361" t="s">
        <v>978</v>
      </c>
      <c r="J13" s="1362"/>
    </row>
    <row r="14" spans="1:10" ht="41.25" customHeight="1">
      <c r="B14" s="168" t="s">
        <v>961</v>
      </c>
      <c r="C14" s="168" t="s">
        <v>1576</v>
      </c>
      <c r="D14" s="707" t="s">
        <v>44</v>
      </c>
      <c r="E14" s="245">
        <f t="shared" si="0"/>
        <v>10</v>
      </c>
      <c r="F14" s="371">
        <f t="shared" si="1"/>
        <v>1661</v>
      </c>
      <c r="G14" s="344">
        <f t="shared" si="2"/>
        <v>1243</v>
      </c>
      <c r="H14" s="45"/>
      <c r="I14" s="1368" t="s">
        <v>979</v>
      </c>
      <c r="J14" s="1362"/>
    </row>
    <row r="15" spans="1:10" ht="41.25" customHeight="1">
      <c r="B15" s="112" t="s">
        <v>610</v>
      </c>
      <c r="C15" s="112" t="s">
        <v>610</v>
      </c>
      <c r="D15" s="697" t="s">
        <v>611</v>
      </c>
      <c r="E15" s="247">
        <f t="shared" si="0"/>
        <v>7</v>
      </c>
      <c r="F15" s="303">
        <f t="shared" si="1"/>
        <v>1646</v>
      </c>
      <c r="G15" s="345">
        <f t="shared" si="2"/>
        <v>1232</v>
      </c>
      <c r="H15" s="45"/>
      <c r="I15" s="1365" t="s">
        <v>977</v>
      </c>
      <c r="J15" s="1364"/>
    </row>
    <row r="16" spans="1:10" ht="41.25" customHeight="1">
      <c r="B16" s="112" t="s">
        <v>612</v>
      </c>
      <c r="C16" s="112" t="s">
        <v>612</v>
      </c>
      <c r="D16" s="697" t="s">
        <v>613</v>
      </c>
      <c r="E16" s="247">
        <f t="shared" si="0"/>
        <v>9</v>
      </c>
      <c r="F16" s="303">
        <f t="shared" si="1"/>
        <v>1881</v>
      </c>
      <c r="G16" s="345">
        <f t="shared" si="2"/>
        <v>1408</v>
      </c>
      <c r="H16" s="45"/>
      <c r="I16" s="1365"/>
      <c r="J16" s="1364"/>
    </row>
    <row r="17" spans="2:10" ht="41.25" customHeight="1">
      <c r="B17" s="112" t="s">
        <v>962</v>
      </c>
      <c r="C17" s="112" t="s">
        <v>1949</v>
      </c>
      <c r="D17" s="246" t="s">
        <v>963</v>
      </c>
      <c r="E17" s="247">
        <f t="shared" si="0"/>
        <v>18</v>
      </c>
      <c r="F17" s="421">
        <f t="shared" si="1"/>
        <v>5100</v>
      </c>
      <c r="G17" s="345">
        <f t="shared" si="2"/>
        <v>3816</v>
      </c>
      <c r="H17" s="45"/>
      <c r="I17" s="1368" t="s">
        <v>882</v>
      </c>
      <c r="J17" s="1362"/>
    </row>
    <row r="18" spans="2:10" ht="41.25" customHeight="1">
      <c r="B18" s="112" t="s">
        <v>964</v>
      </c>
      <c r="C18" s="112" t="s">
        <v>1589</v>
      </c>
      <c r="D18" s="246" t="s">
        <v>965</v>
      </c>
      <c r="E18" s="247">
        <f t="shared" si="0"/>
        <v>5</v>
      </c>
      <c r="F18" s="421">
        <f t="shared" si="1"/>
        <v>748</v>
      </c>
      <c r="G18" s="345">
        <f t="shared" si="2"/>
        <v>560</v>
      </c>
      <c r="H18" s="45"/>
      <c r="I18" s="1361" t="s">
        <v>980</v>
      </c>
      <c r="J18" s="1362"/>
    </row>
    <row r="19" spans="2:10" ht="41.25" customHeight="1" thickBot="1">
      <c r="B19" s="215" t="s">
        <v>966</v>
      </c>
      <c r="C19" s="215" t="s">
        <v>1590</v>
      </c>
      <c r="D19" s="253" t="s">
        <v>967</v>
      </c>
      <c r="E19" s="254">
        <f t="shared" si="0"/>
        <v>9</v>
      </c>
      <c r="F19" s="436">
        <f t="shared" si="1"/>
        <v>1237</v>
      </c>
      <c r="G19" s="346">
        <f t="shared" si="2"/>
        <v>926</v>
      </c>
      <c r="H19" s="43"/>
      <c r="I19" s="1368" t="s">
        <v>981</v>
      </c>
      <c r="J19" s="1362"/>
    </row>
    <row r="20" spans="2:10" ht="41.25" customHeight="1" thickBot="1">
      <c r="B20" s="146" t="s">
        <v>968</v>
      </c>
      <c r="C20" s="146" t="s">
        <v>1950</v>
      </c>
      <c r="D20" s="708" t="s">
        <v>969</v>
      </c>
      <c r="E20" s="526">
        <f t="shared" si="0"/>
        <v>45</v>
      </c>
      <c r="F20" s="9">
        <f t="shared" si="1"/>
        <v>8297</v>
      </c>
      <c r="G20" s="524">
        <f t="shared" si="2"/>
        <v>6208</v>
      </c>
      <c r="H20" s="43"/>
      <c r="I20" s="1365" t="s">
        <v>977</v>
      </c>
      <c r="J20" s="1364"/>
    </row>
    <row r="21" spans="2:10" ht="41.25" customHeight="1">
      <c r="B21" s="181" t="s">
        <v>970</v>
      </c>
      <c r="C21" s="181" t="s">
        <v>1951</v>
      </c>
      <c r="D21" s="244" t="s">
        <v>971</v>
      </c>
      <c r="E21" s="245">
        <f t="shared" si="0"/>
        <v>20</v>
      </c>
      <c r="F21" s="400">
        <f t="shared" si="1"/>
        <v>3807</v>
      </c>
      <c r="G21" s="344">
        <f t="shared" si="2"/>
        <v>2849</v>
      </c>
      <c r="H21" s="43"/>
      <c r="I21" s="1451"/>
      <c r="J21" s="1452"/>
    </row>
    <row r="22" spans="2:10" ht="41.25" customHeight="1">
      <c r="B22" s="178" t="s">
        <v>972</v>
      </c>
      <c r="C22" s="178" t="s">
        <v>1952</v>
      </c>
      <c r="D22" s="246" t="s">
        <v>973</v>
      </c>
      <c r="E22" s="247">
        <f t="shared" si="0"/>
        <v>20</v>
      </c>
      <c r="F22" s="159">
        <f t="shared" si="1"/>
        <v>4630</v>
      </c>
      <c r="G22" s="345">
        <f t="shared" si="2"/>
        <v>3465</v>
      </c>
      <c r="H22" s="43"/>
      <c r="I22" s="1408" t="s">
        <v>1215</v>
      </c>
      <c r="J22" s="1409"/>
    </row>
    <row r="23" spans="2:10" ht="41.25" customHeight="1">
      <c r="B23" s="337" t="s">
        <v>974</v>
      </c>
      <c r="C23" s="337" t="s">
        <v>1953</v>
      </c>
      <c r="D23" s="443" t="s">
        <v>975</v>
      </c>
      <c r="E23" s="247">
        <f>VLOOKUP(C23,Артикул,2,FALSE)</f>
        <v>23</v>
      </c>
      <c r="F23" s="159">
        <f>VLOOKUP(C23,Артикул,3,FALSE)</f>
        <v>5150</v>
      </c>
      <c r="G23" s="345">
        <f>ROUNDUP(CEILING(F23*(1-скидка),1)*(1+наценка),1)</f>
        <v>3854</v>
      </c>
      <c r="H23" s="43"/>
      <c r="I23" s="1312"/>
      <c r="J23" s="1313"/>
    </row>
    <row r="24" spans="2:10" ht="75" customHeight="1" thickBot="1">
      <c r="B24" s="215" t="s">
        <v>1081</v>
      </c>
      <c r="C24" s="215" t="s">
        <v>1606</v>
      </c>
      <c r="D24" s="253" t="s">
        <v>1082</v>
      </c>
      <c r="E24" s="254">
        <f t="shared" si="0"/>
        <v>0.1</v>
      </c>
      <c r="F24" s="484">
        <f t="shared" si="1"/>
        <v>301</v>
      </c>
      <c r="G24" s="346">
        <f t="shared" si="2"/>
        <v>226</v>
      </c>
      <c r="H24" s="43"/>
      <c r="I24" s="1410" t="s">
        <v>2056</v>
      </c>
      <c r="J24" s="1409"/>
    </row>
    <row r="25" spans="2:10" ht="41.25" customHeight="1">
      <c r="B25" s="523"/>
      <c r="C25" s="660"/>
      <c r="D25" s="225"/>
      <c r="E25" s="225"/>
      <c r="F25" s="381"/>
      <c r="G25" s="150"/>
      <c r="H25" s="43"/>
      <c r="I25" s="1406" t="s">
        <v>2057</v>
      </c>
      <c r="J25" s="1407"/>
    </row>
    <row r="26" spans="2:10" ht="41.25" customHeight="1">
      <c r="B26" s="742"/>
      <c r="C26" s="741"/>
      <c r="D26" s="225"/>
      <c r="E26" s="225"/>
      <c r="F26" s="381"/>
      <c r="G26" s="150"/>
      <c r="H26" s="43"/>
      <c r="I26" s="1408"/>
      <c r="J26" s="1409"/>
    </row>
    <row r="27" spans="2:10" ht="41.25" customHeight="1">
      <c r="B27" s="742"/>
      <c r="C27" s="741"/>
      <c r="D27" s="225"/>
      <c r="E27" s="225"/>
      <c r="F27" s="381"/>
      <c r="G27" s="150"/>
      <c r="H27" s="43"/>
      <c r="I27" s="1408" t="s">
        <v>2055</v>
      </c>
      <c r="J27" s="1409"/>
    </row>
    <row r="28" spans="2:10" ht="41.25" customHeight="1">
      <c r="B28" s="742"/>
      <c r="C28" s="741"/>
      <c r="D28" s="225"/>
      <c r="E28" s="225"/>
      <c r="F28" s="381"/>
      <c r="G28" s="150"/>
      <c r="H28" s="43"/>
      <c r="I28" s="1410" t="s">
        <v>2058</v>
      </c>
      <c r="J28" s="1409"/>
    </row>
    <row r="29" spans="2:10" ht="41.25" customHeight="1">
      <c r="B29" s="742"/>
      <c r="C29" s="741"/>
      <c r="D29" s="225"/>
      <c r="E29" s="225"/>
      <c r="F29" s="381"/>
      <c r="G29" s="150"/>
      <c r="H29" s="43"/>
      <c r="I29" s="1408" t="s">
        <v>976</v>
      </c>
      <c r="J29" s="1409"/>
    </row>
    <row r="30" spans="2:10" ht="41.25" customHeight="1">
      <c r="B30" s="742"/>
      <c r="C30" s="741"/>
      <c r="D30" s="225"/>
      <c r="E30" s="225"/>
      <c r="F30" s="381"/>
      <c r="G30" s="150"/>
      <c r="H30" s="43"/>
      <c r="I30" s="1406" t="s">
        <v>2057</v>
      </c>
      <c r="J30" s="1407"/>
    </row>
    <row r="31" spans="2:10" ht="41.25" customHeight="1">
      <c r="B31" s="742"/>
      <c r="C31" s="741"/>
      <c r="D31" s="225"/>
      <c r="E31" s="225"/>
      <c r="F31" s="381"/>
      <c r="G31" s="150"/>
      <c r="H31" s="43"/>
      <c r="I31" s="747"/>
      <c r="J31" s="748"/>
    </row>
    <row r="32" spans="2:10" ht="41.25" customHeight="1">
      <c r="B32" s="742"/>
      <c r="C32" s="741"/>
      <c r="D32" s="225"/>
      <c r="E32" s="225"/>
      <c r="F32" s="381"/>
      <c r="G32" s="150"/>
      <c r="H32" s="43"/>
      <c r="I32" s="1365" t="s">
        <v>872</v>
      </c>
      <c r="J32" s="1364"/>
    </row>
    <row r="33" spans="2:10" ht="41.25" customHeight="1">
      <c r="B33" s="742"/>
      <c r="C33" s="741"/>
      <c r="D33" s="225"/>
      <c r="E33" s="225"/>
      <c r="F33" s="381"/>
      <c r="G33" s="150"/>
      <c r="H33" s="43"/>
      <c r="I33" s="1365"/>
      <c r="J33" s="1364"/>
    </row>
    <row r="34" spans="2:10" ht="41.25" customHeight="1">
      <c r="B34" s="742"/>
      <c r="C34" s="741"/>
      <c r="D34" s="225"/>
      <c r="E34" s="225"/>
      <c r="F34" s="381"/>
      <c r="G34" s="150"/>
      <c r="H34" s="43"/>
      <c r="I34" s="1453" t="s">
        <v>7</v>
      </c>
      <c r="J34" s="1454"/>
    </row>
    <row r="35" spans="2:10" ht="41.25" customHeight="1">
      <c r="B35" s="523"/>
      <c r="C35" s="660"/>
      <c r="D35" s="225"/>
      <c r="E35" s="225"/>
      <c r="F35" s="381"/>
      <c r="G35" s="150"/>
      <c r="H35" s="43"/>
      <c r="I35" s="1451" t="s">
        <v>982</v>
      </c>
      <c r="J35" s="1452"/>
    </row>
    <row r="36" spans="2:10" ht="41.25" customHeight="1">
      <c r="B36" s="523"/>
      <c r="C36" s="660"/>
      <c r="D36" s="225"/>
      <c r="E36" s="225"/>
      <c r="F36" s="381"/>
      <c r="G36" s="150"/>
      <c r="H36" s="43"/>
      <c r="I36" s="367"/>
      <c r="J36" s="46"/>
    </row>
    <row r="37" spans="2:10" ht="41.25" customHeight="1">
      <c r="B37" s="185"/>
      <c r="C37" s="267"/>
      <c r="D37" s="225"/>
      <c r="E37" s="225"/>
      <c r="F37" s="381"/>
      <c r="G37" s="150"/>
      <c r="H37" s="43"/>
      <c r="I37" s="367"/>
      <c r="J37" s="46"/>
    </row>
    <row r="38" spans="2:10" ht="41.25" customHeight="1">
      <c r="B38" s="185"/>
      <c r="C38" s="267"/>
      <c r="D38" s="225"/>
      <c r="E38" s="225"/>
      <c r="F38" s="527"/>
      <c r="G38" s="150"/>
      <c r="H38" s="43"/>
      <c r="I38" s="1359" t="s">
        <v>877</v>
      </c>
      <c r="J38" s="1360"/>
    </row>
    <row r="39" spans="2:10" ht="41.25" customHeight="1">
      <c r="B39" s="185"/>
      <c r="C39" s="267"/>
      <c r="D39" s="225"/>
      <c r="E39" s="225"/>
      <c r="F39" s="527"/>
      <c r="G39" s="150"/>
      <c r="H39" s="43"/>
      <c r="I39" s="1359"/>
      <c r="J39" s="1360"/>
    </row>
    <row r="40" spans="2:10" ht="41.25" customHeight="1">
      <c r="B40" s="185"/>
      <c r="C40" s="267"/>
      <c r="D40" s="225"/>
      <c r="E40" s="225"/>
      <c r="F40" s="527"/>
      <c r="G40" s="150"/>
      <c r="H40" s="43"/>
      <c r="I40" s="1359"/>
      <c r="J40" s="1360"/>
    </row>
    <row r="41" spans="2:10" ht="41.25" customHeight="1">
      <c r="B41" s="50"/>
      <c r="C41" s="687"/>
      <c r="D41" s="51"/>
      <c r="E41" s="51"/>
      <c r="F41" s="52"/>
      <c r="G41" s="52"/>
      <c r="H41" s="43"/>
      <c r="I41" s="43"/>
      <c r="J41" s="44"/>
    </row>
    <row r="42" spans="2:10" ht="41.25" customHeight="1">
      <c r="B42" s="50"/>
      <c r="C42" s="687"/>
      <c r="D42" s="51"/>
      <c r="E42" s="51"/>
      <c r="F42" s="52"/>
      <c r="G42" s="52"/>
      <c r="H42" s="43"/>
      <c r="I42" s="43"/>
      <c r="J42" s="44"/>
    </row>
    <row r="43" spans="2:10" ht="41.25" customHeight="1">
      <c r="B43" s="50"/>
      <c r="C43" s="687"/>
      <c r="D43" s="51"/>
      <c r="E43" s="51"/>
      <c r="F43" s="52"/>
      <c r="G43" s="52"/>
      <c r="H43" s="43"/>
      <c r="I43" s="43"/>
      <c r="J43" s="44"/>
    </row>
    <row r="44" spans="2:10" ht="41.25" customHeight="1">
      <c r="B44" s="50"/>
      <c r="C44" s="687"/>
      <c r="D44" s="51"/>
      <c r="E44" s="51"/>
      <c r="F44" s="52"/>
      <c r="G44" s="52"/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 thickBot="1">
      <c r="B59" s="53"/>
      <c r="C59" s="688"/>
      <c r="D59" s="54"/>
      <c r="E59" s="54"/>
      <c r="F59" s="55"/>
      <c r="G59" s="55"/>
      <c r="H59" s="49"/>
      <c r="I59" s="49"/>
      <c r="J59" s="56"/>
    </row>
  </sheetData>
  <mergeCells count="38">
    <mergeCell ref="F2:I2"/>
    <mergeCell ref="I30:J30"/>
    <mergeCell ref="I12:J12"/>
    <mergeCell ref="D1:I1"/>
    <mergeCell ref="B3:J3"/>
    <mergeCell ref="B4:B6"/>
    <mergeCell ref="D4:D6"/>
    <mergeCell ref="E4:E6"/>
    <mergeCell ref="F4:F6"/>
    <mergeCell ref="G4:G6"/>
    <mergeCell ref="H4:J6"/>
    <mergeCell ref="I7:J7"/>
    <mergeCell ref="I8:J8"/>
    <mergeCell ref="I9:J9"/>
    <mergeCell ref="I10:J10"/>
    <mergeCell ref="I11:J11"/>
    <mergeCell ref="I28:J28"/>
    <mergeCell ref="C4:C6"/>
    <mergeCell ref="I13:J13"/>
    <mergeCell ref="I14:J14"/>
    <mergeCell ref="I15:J15"/>
    <mergeCell ref="I16:J16"/>
    <mergeCell ref="I29:J29"/>
    <mergeCell ref="I19:J19"/>
    <mergeCell ref="I38:J40"/>
    <mergeCell ref="I17:J17"/>
    <mergeCell ref="I18:J18"/>
    <mergeCell ref="I21:J21"/>
    <mergeCell ref="I22:J22"/>
    <mergeCell ref="I24:J24"/>
    <mergeCell ref="I25:J25"/>
    <mergeCell ref="I35:J35"/>
    <mergeCell ref="I20:J20"/>
    <mergeCell ref="I32:J32"/>
    <mergeCell ref="I33:J33"/>
    <mergeCell ref="I34:J34"/>
    <mergeCell ref="I26:J26"/>
    <mergeCell ref="I27:J27"/>
  </mergeCells>
  <hyperlinks>
    <hyperlink ref="B1" location="main!A1" display="НАЗАД" xr:uid="{00000000-0004-0000-1B00-000000000000}"/>
  </hyperlinks>
  <printOptions horizontalCentered="1"/>
  <pageMargins left="0" right="0" top="0.39370078740157483" bottom="0.39370078740157483" header="0" footer="0"/>
  <pageSetup paperSize="9" scale="31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44097" r:id="rId4" name="TextBox1">
          <controlPr defaultSize="0" autoFill="0" autoLine="0" linkedCell="скидка!F3" r:id="rId5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644097" r:id="rId4" name="TextBox1"/>
      </mc:Fallback>
    </mc:AlternateContent>
    <mc:AlternateContent xmlns:mc="http://schemas.openxmlformats.org/markup-compatibility/2006">
      <mc:Choice Requires="x14">
        <control shapeId="644098" r:id="rId6" name="TextBox2">
          <controlPr defaultSize="0" autoFill="0" autoLine="0" linkedCell="скидка!F7" r:id="rId7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644098" r:id="rId6" name="TextBox2"/>
      </mc:Fallback>
    </mc:AlternateContent>
    <mc:AlternateContent xmlns:mc="http://schemas.openxmlformats.org/markup-compatibility/2006">
      <mc:Choice Requires="x14">
        <control shapeId="644099" r:id="rId8" name="Label1">
          <controlPr defaultSize="0" autoLine="0" r:id="rId9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644099" r:id="rId8" name="Label1"/>
      </mc:Fallback>
    </mc:AlternateContent>
    <mc:AlternateContent xmlns:mc="http://schemas.openxmlformats.org/markup-compatibility/2006">
      <mc:Choice Requires="x14">
        <control shapeId="644100" r:id="rId10" name="Label2">
          <controlPr defaultSize="0" autoLine="0" r:id="rId11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644100" r:id="rId10" name="Label2"/>
      </mc:Fallback>
    </mc:AlternateContent>
  </control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14">
    <pageSetUpPr fitToPage="1"/>
  </sheetPr>
  <dimension ref="A1:J83"/>
  <sheetViews>
    <sheetView showGridLines="0" showRowColHeaders="0" zoomScale="40" zoomScaleNormal="40" zoomScaleSheetLayoutView="50" zoomScalePageLayoutView="93" workbookViewId="0">
      <pane ySplit="1" topLeftCell="A68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9.4414062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62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гостиная Анима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582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168" t="s">
        <v>394</v>
      </c>
      <c r="C7" s="584" t="s">
        <v>1325</v>
      </c>
      <c r="D7" s="689" t="s">
        <v>392</v>
      </c>
      <c r="E7" s="433">
        <f t="shared" ref="E7:E47" si="0">VLOOKUP(C7,Артикул,2,FALSE)</f>
        <v>170</v>
      </c>
      <c r="F7" s="663">
        <f t="shared" ref="F7:F50" si="1">VLOOKUP(C7,Артикул,3,FALSE)</f>
        <v>30266</v>
      </c>
      <c r="G7" s="344">
        <f t="shared" ref="G7:G50" si="2">ROUNDUP(CEILING(F7*(1-скидка),1)*(1+наценка),1)</f>
        <v>22646</v>
      </c>
      <c r="H7" s="41"/>
      <c r="I7" s="1368" t="s">
        <v>667</v>
      </c>
      <c r="J7" s="1362"/>
    </row>
    <row r="8" spans="1:10" ht="41.25" customHeight="1">
      <c r="B8" s="112" t="s">
        <v>395</v>
      </c>
      <c r="C8" s="112" t="s">
        <v>1326</v>
      </c>
      <c r="D8" s="690" t="s">
        <v>146</v>
      </c>
      <c r="E8" s="198">
        <f t="shared" si="0"/>
        <v>100</v>
      </c>
      <c r="F8" s="392">
        <f t="shared" si="1"/>
        <v>16166</v>
      </c>
      <c r="G8" s="345">
        <f t="shared" si="2"/>
        <v>12096</v>
      </c>
      <c r="H8" s="43"/>
      <c r="I8" s="1368" t="s">
        <v>575</v>
      </c>
      <c r="J8" s="1362"/>
    </row>
    <row r="9" spans="1:10" ht="41.25" customHeight="1">
      <c r="B9" s="112" t="s">
        <v>396</v>
      </c>
      <c r="C9" s="112" t="s">
        <v>1327</v>
      </c>
      <c r="D9" s="690" t="s">
        <v>146</v>
      </c>
      <c r="E9" s="198">
        <f t="shared" si="0"/>
        <v>115</v>
      </c>
      <c r="F9" s="392">
        <f t="shared" si="1"/>
        <v>19642</v>
      </c>
      <c r="G9" s="345">
        <f t="shared" si="2"/>
        <v>14697</v>
      </c>
      <c r="H9" s="43"/>
      <c r="I9" s="1368" t="s">
        <v>576</v>
      </c>
      <c r="J9" s="1362"/>
    </row>
    <row r="10" spans="1:10" ht="41.25" customHeight="1">
      <c r="B10" s="112" t="s">
        <v>402</v>
      </c>
      <c r="C10" s="112" t="s">
        <v>1332</v>
      </c>
      <c r="D10" s="690" t="s">
        <v>403</v>
      </c>
      <c r="E10" s="198">
        <f t="shared" si="0"/>
        <v>135</v>
      </c>
      <c r="F10" s="392">
        <f t="shared" si="1"/>
        <v>21576</v>
      </c>
      <c r="G10" s="345">
        <f t="shared" si="2"/>
        <v>16144</v>
      </c>
      <c r="H10" s="45"/>
      <c r="I10" s="1368" t="s">
        <v>628</v>
      </c>
      <c r="J10" s="1362"/>
    </row>
    <row r="11" spans="1:10" ht="41.25" customHeight="1">
      <c r="B11" s="112" t="s">
        <v>404</v>
      </c>
      <c r="C11" s="112" t="s">
        <v>1333</v>
      </c>
      <c r="D11" s="690" t="s">
        <v>145</v>
      </c>
      <c r="E11" s="198">
        <f t="shared" si="0"/>
        <v>70</v>
      </c>
      <c r="F11" s="392">
        <f t="shared" si="1"/>
        <v>10605</v>
      </c>
      <c r="G11" s="345">
        <f t="shared" si="2"/>
        <v>7935</v>
      </c>
      <c r="H11" s="45"/>
      <c r="I11" s="1368" t="s">
        <v>668</v>
      </c>
      <c r="J11" s="1362"/>
    </row>
    <row r="12" spans="1:10" ht="41.25" customHeight="1">
      <c r="B12" s="112" t="s">
        <v>406</v>
      </c>
      <c r="C12" s="112" t="s">
        <v>1335</v>
      </c>
      <c r="D12" s="690" t="s">
        <v>145</v>
      </c>
      <c r="E12" s="198">
        <f t="shared" si="0"/>
        <v>85</v>
      </c>
      <c r="F12" s="392">
        <f t="shared" si="1"/>
        <v>14682</v>
      </c>
      <c r="G12" s="345">
        <f t="shared" si="2"/>
        <v>10986</v>
      </c>
      <c r="H12" s="45"/>
      <c r="I12" s="1368" t="s">
        <v>442</v>
      </c>
      <c r="J12" s="1362"/>
    </row>
    <row r="13" spans="1:10" ht="41.25" customHeight="1">
      <c r="B13" s="112" t="s">
        <v>583</v>
      </c>
      <c r="C13" s="112" t="s">
        <v>1337</v>
      </c>
      <c r="D13" s="420" t="s">
        <v>129</v>
      </c>
      <c r="E13" s="198">
        <f t="shared" si="0"/>
        <v>50</v>
      </c>
      <c r="F13" s="421">
        <f t="shared" si="1"/>
        <v>8045</v>
      </c>
      <c r="G13" s="417">
        <f t="shared" si="2"/>
        <v>6020</v>
      </c>
      <c r="H13" s="45"/>
      <c r="I13" s="1368" t="s">
        <v>629</v>
      </c>
      <c r="J13" s="1362"/>
    </row>
    <row r="14" spans="1:10" ht="41.25" customHeight="1">
      <c r="B14" s="112" t="s">
        <v>584</v>
      </c>
      <c r="C14" s="112" t="s">
        <v>1340</v>
      </c>
      <c r="D14" s="420" t="s">
        <v>147</v>
      </c>
      <c r="E14" s="198">
        <f t="shared" si="0"/>
        <v>65</v>
      </c>
      <c r="F14" s="421">
        <f t="shared" si="1"/>
        <v>16126</v>
      </c>
      <c r="G14" s="345">
        <f t="shared" si="2"/>
        <v>12066</v>
      </c>
      <c r="H14" s="45"/>
      <c r="I14" s="1368" t="s">
        <v>628</v>
      </c>
      <c r="J14" s="1362"/>
    </row>
    <row r="15" spans="1:10" ht="41.25" customHeight="1">
      <c r="B15" s="112" t="s">
        <v>585</v>
      </c>
      <c r="C15" s="112" t="s">
        <v>1341</v>
      </c>
      <c r="D15" s="420" t="s">
        <v>586</v>
      </c>
      <c r="E15" s="198">
        <f t="shared" si="0"/>
        <v>60</v>
      </c>
      <c r="F15" s="421">
        <f t="shared" si="1"/>
        <v>15335</v>
      </c>
      <c r="G15" s="345">
        <f t="shared" si="2"/>
        <v>11474</v>
      </c>
      <c r="H15" s="45"/>
      <c r="I15" s="1368" t="s">
        <v>882</v>
      </c>
      <c r="J15" s="1362"/>
    </row>
    <row r="16" spans="1:10" ht="41.25" customHeight="1">
      <c r="B16" s="112" t="s">
        <v>587</v>
      </c>
      <c r="C16" s="112" t="s">
        <v>1342</v>
      </c>
      <c r="D16" s="420" t="s">
        <v>588</v>
      </c>
      <c r="E16" s="198">
        <f t="shared" si="0"/>
        <v>50</v>
      </c>
      <c r="F16" s="421">
        <f t="shared" si="1"/>
        <v>13764</v>
      </c>
      <c r="G16" s="345">
        <f t="shared" si="2"/>
        <v>10299</v>
      </c>
      <c r="H16" s="45"/>
      <c r="I16" s="1368" t="s">
        <v>1216</v>
      </c>
      <c r="J16" s="1362"/>
    </row>
    <row r="17" spans="2:10" ht="41.25" customHeight="1">
      <c r="B17" s="112" t="s">
        <v>589</v>
      </c>
      <c r="C17" s="112" t="s">
        <v>1343</v>
      </c>
      <c r="D17" s="420" t="s">
        <v>590</v>
      </c>
      <c r="E17" s="198">
        <f t="shared" si="0"/>
        <v>65</v>
      </c>
      <c r="F17" s="421">
        <f t="shared" si="1"/>
        <v>17117</v>
      </c>
      <c r="G17" s="345">
        <f t="shared" si="2"/>
        <v>12807</v>
      </c>
      <c r="H17" s="45"/>
      <c r="I17" s="1368" t="s">
        <v>576</v>
      </c>
      <c r="J17" s="1362"/>
    </row>
    <row r="18" spans="2:10" ht="41.25" customHeight="1">
      <c r="B18" s="112" t="s">
        <v>591</v>
      </c>
      <c r="C18" s="112" t="s">
        <v>1344</v>
      </c>
      <c r="D18" s="420" t="s">
        <v>590</v>
      </c>
      <c r="E18" s="198">
        <f t="shared" si="0"/>
        <v>70</v>
      </c>
      <c r="F18" s="421">
        <f t="shared" si="1"/>
        <v>14295</v>
      </c>
      <c r="G18" s="345">
        <f t="shared" si="2"/>
        <v>10696</v>
      </c>
      <c r="H18" s="45"/>
      <c r="I18" s="1368" t="s">
        <v>3815</v>
      </c>
      <c r="J18" s="1362"/>
    </row>
    <row r="19" spans="2:10" ht="41.25" customHeight="1">
      <c r="B19" s="112" t="s">
        <v>592</v>
      </c>
      <c r="C19" s="112" t="s">
        <v>1345</v>
      </c>
      <c r="D19" s="420" t="s">
        <v>590</v>
      </c>
      <c r="E19" s="198">
        <f t="shared" si="0"/>
        <v>75</v>
      </c>
      <c r="F19" s="421">
        <f t="shared" si="1"/>
        <v>15158</v>
      </c>
      <c r="G19" s="345">
        <f t="shared" si="2"/>
        <v>11342</v>
      </c>
      <c r="H19" s="43"/>
      <c r="I19" s="1368" t="s">
        <v>1215</v>
      </c>
      <c r="J19" s="1362"/>
    </row>
    <row r="20" spans="2:10" ht="41.25" customHeight="1">
      <c r="B20" s="112" t="s">
        <v>593</v>
      </c>
      <c r="C20" s="112" t="s">
        <v>1346</v>
      </c>
      <c r="D20" s="420" t="s">
        <v>594</v>
      </c>
      <c r="E20" s="198">
        <f t="shared" si="0"/>
        <v>80</v>
      </c>
      <c r="F20" s="421">
        <f t="shared" si="1"/>
        <v>16345</v>
      </c>
      <c r="G20" s="345">
        <f t="shared" si="2"/>
        <v>12230</v>
      </c>
      <c r="H20" s="43"/>
      <c r="I20" s="1368" t="s">
        <v>1216</v>
      </c>
      <c r="J20" s="1362"/>
    </row>
    <row r="21" spans="2:10" ht="41.25" customHeight="1">
      <c r="B21" s="112" t="s">
        <v>595</v>
      </c>
      <c r="C21" s="112" t="s">
        <v>1347</v>
      </c>
      <c r="D21" s="420" t="s">
        <v>596</v>
      </c>
      <c r="E21" s="198">
        <f t="shared" si="0"/>
        <v>120</v>
      </c>
      <c r="F21" s="421">
        <f t="shared" si="1"/>
        <v>31770</v>
      </c>
      <c r="G21" s="345">
        <f t="shared" si="2"/>
        <v>23771</v>
      </c>
      <c r="H21" s="43"/>
      <c r="I21" s="1368" t="s">
        <v>1232</v>
      </c>
      <c r="J21" s="1362"/>
    </row>
    <row r="22" spans="2:10" ht="41.25" customHeight="1">
      <c r="B22" s="112" t="s">
        <v>597</v>
      </c>
      <c r="C22" s="112" t="s">
        <v>1348</v>
      </c>
      <c r="D22" s="420" t="s">
        <v>598</v>
      </c>
      <c r="E22" s="198">
        <f t="shared" si="0"/>
        <v>70</v>
      </c>
      <c r="F22" s="421">
        <f t="shared" si="1"/>
        <v>18953</v>
      </c>
      <c r="G22" s="345">
        <f t="shared" si="2"/>
        <v>14181</v>
      </c>
      <c r="H22" s="43"/>
      <c r="I22" s="1368" t="s">
        <v>3815</v>
      </c>
      <c r="J22" s="1362"/>
    </row>
    <row r="23" spans="2:10" ht="41.25" customHeight="1">
      <c r="B23" s="112" t="s">
        <v>599</v>
      </c>
      <c r="C23" s="112" t="s">
        <v>1349</v>
      </c>
      <c r="D23" s="420" t="s">
        <v>600</v>
      </c>
      <c r="E23" s="198">
        <f t="shared" si="0"/>
        <v>35</v>
      </c>
      <c r="F23" s="421">
        <f t="shared" si="1"/>
        <v>12160</v>
      </c>
      <c r="G23" s="345">
        <f t="shared" si="2"/>
        <v>9099</v>
      </c>
      <c r="H23" s="43"/>
      <c r="I23" s="408"/>
      <c r="J23" s="489"/>
    </row>
    <row r="24" spans="2:10" ht="41.25" customHeight="1">
      <c r="B24" s="112" t="s">
        <v>409</v>
      </c>
      <c r="C24" s="112" t="s">
        <v>1350</v>
      </c>
      <c r="D24" s="690" t="s">
        <v>129</v>
      </c>
      <c r="E24" s="198">
        <f t="shared" si="0"/>
        <v>46</v>
      </c>
      <c r="F24" s="392">
        <f t="shared" si="1"/>
        <v>7864</v>
      </c>
      <c r="G24" s="345">
        <f t="shared" si="2"/>
        <v>5884</v>
      </c>
      <c r="H24" s="43"/>
      <c r="I24" s="631" t="s">
        <v>326</v>
      </c>
      <c r="J24" s="635"/>
    </row>
    <row r="25" spans="2:10" ht="41.25" customHeight="1">
      <c r="B25" s="112" t="s">
        <v>410</v>
      </c>
      <c r="C25" s="112" t="s">
        <v>1351</v>
      </c>
      <c r="D25" s="690" t="s">
        <v>252</v>
      </c>
      <c r="E25" s="198">
        <f t="shared" si="0"/>
        <v>70</v>
      </c>
      <c r="F25" s="393">
        <f t="shared" si="1"/>
        <v>12004</v>
      </c>
      <c r="G25" s="345">
        <f t="shared" si="2"/>
        <v>8982</v>
      </c>
      <c r="H25" s="43"/>
      <c r="I25" s="1408" t="s">
        <v>3252</v>
      </c>
      <c r="J25" s="1409"/>
    </row>
    <row r="26" spans="2:10" ht="41.25" customHeight="1" thickBot="1">
      <c r="B26" s="169" t="s">
        <v>519</v>
      </c>
      <c r="C26" s="169" t="s">
        <v>1306</v>
      </c>
      <c r="D26" s="692" t="s">
        <v>520</v>
      </c>
      <c r="E26" s="227">
        <f t="shared" si="0"/>
        <v>70</v>
      </c>
      <c r="F26" s="379">
        <f t="shared" si="1"/>
        <v>10698</v>
      </c>
      <c r="G26" s="416">
        <f t="shared" si="2"/>
        <v>8005</v>
      </c>
      <c r="H26" s="43"/>
      <c r="I26" s="1408"/>
      <c r="J26" s="1409"/>
    </row>
    <row r="27" spans="2:10" ht="41.25" customHeight="1">
      <c r="B27" s="181" t="s">
        <v>412</v>
      </c>
      <c r="C27" s="181" t="s">
        <v>1258</v>
      </c>
      <c r="D27" s="422" t="s">
        <v>141</v>
      </c>
      <c r="E27" s="196">
        <f t="shared" si="0"/>
        <v>25</v>
      </c>
      <c r="F27" s="378">
        <f t="shared" si="1"/>
        <v>5148</v>
      </c>
      <c r="G27" s="344">
        <f t="shared" si="2"/>
        <v>3852</v>
      </c>
      <c r="H27" s="43"/>
      <c r="I27" s="993" t="s">
        <v>7</v>
      </c>
      <c r="J27" s="992"/>
    </row>
    <row r="28" spans="2:10" ht="41.25" customHeight="1">
      <c r="B28" s="178" t="s">
        <v>601</v>
      </c>
      <c r="C28" s="178" t="s">
        <v>1259</v>
      </c>
      <c r="D28" s="420" t="s">
        <v>140</v>
      </c>
      <c r="E28" s="198">
        <f t="shared" si="0"/>
        <v>35</v>
      </c>
      <c r="F28" s="430">
        <f t="shared" si="1"/>
        <v>8148</v>
      </c>
      <c r="G28" s="417">
        <f t="shared" si="2"/>
        <v>6097</v>
      </c>
      <c r="H28" s="43"/>
      <c r="I28" s="994" t="s">
        <v>630</v>
      </c>
      <c r="J28" s="995"/>
    </row>
    <row r="29" spans="2:10" ht="41.25" customHeight="1">
      <c r="B29" s="178" t="s">
        <v>602</v>
      </c>
      <c r="C29" s="178" t="s">
        <v>1260</v>
      </c>
      <c r="D29" s="420" t="s">
        <v>141</v>
      </c>
      <c r="E29" s="198">
        <f t="shared" si="0"/>
        <v>23</v>
      </c>
      <c r="F29" s="430">
        <f t="shared" si="1"/>
        <v>7218</v>
      </c>
      <c r="G29" s="345">
        <f t="shared" si="2"/>
        <v>5401</v>
      </c>
      <c r="H29" s="43"/>
      <c r="I29" s="1359" t="s">
        <v>877</v>
      </c>
      <c r="J29" s="1360"/>
    </row>
    <row r="30" spans="2:10" ht="41.25" customHeight="1">
      <c r="B30" s="178" t="s">
        <v>603</v>
      </c>
      <c r="C30" s="178" t="s">
        <v>1261</v>
      </c>
      <c r="D30" s="420" t="s">
        <v>140</v>
      </c>
      <c r="E30" s="198">
        <f t="shared" si="0"/>
        <v>33</v>
      </c>
      <c r="F30" s="430">
        <f t="shared" si="1"/>
        <v>11232</v>
      </c>
      <c r="G30" s="345">
        <f t="shared" si="2"/>
        <v>8404</v>
      </c>
      <c r="H30" s="43"/>
      <c r="I30" s="1359"/>
      <c r="J30" s="1360"/>
    </row>
    <row r="31" spans="2:10" ht="41.25" customHeight="1">
      <c r="B31" s="178" t="s">
        <v>414</v>
      </c>
      <c r="C31" s="178" t="s">
        <v>1263</v>
      </c>
      <c r="D31" s="420" t="s">
        <v>277</v>
      </c>
      <c r="E31" s="198">
        <f t="shared" si="0"/>
        <v>30</v>
      </c>
      <c r="F31" s="392">
        <f t="shared" si="1"/>
        <v>5751</v>
      </c>
      <c r="G31" s="345">
        <f t="shared" si="2"/>
        <v>4303</v>
      </c>
      <c r="H31" s="43"/>
      <c r="I31" s="1359"/>
      <c r="J31" s="1360"/>
    </row>
    <row r="32" spans="2:10" ht="41.25" customHeight="1">
      <c r="B32" s="178" t="s">
        <v>604</v>
      </c>
      <c r="C32" s="178" t="s">
        <v>1264</v>
      </c>
      <c r="D32" s="420" t="s">
        <v>605</v>
      </c>
      <c r="E32" s="198">
        <f t="shared" si="0"/>
        <v>32</v>
      </c>
      <c r="F32" s="430">
        <f t="shared" si="1"/>
        <v>10098</v>
      </c>
      <c r="G32" s="345">
        <f t="shared" si="2"/>
        <v>7556</v>
      </c>
      <c r="H32" s="43"/>
      <c r="I32" s="367"/>
      <c r="J32" s="46"/>
    </row>
    <row r="33" spans="2:10" ht="41.25" customHeight="1" thickBot="1">
      <c r="B33" s="337" t="s">
        <v>606</v>
      </c>
      <c r="C33" s="337" t="s">
        <v>1265</v>
      </c>
      <c r="D33" s="428" t="s">
        <v>607</v>
      </c>
      <c r="E33" s="427">
        <f t="shared" si="0"/>
        <v>25</v>
      </c>
      <c r="F33" s="418">
        <f t="shared" si="1"/>
        <v>8042</v>
      </c>
      <c r="G33" s="346">
        <f t="shared" si="2"/>
        <v>6018</v>
      </c>
      <c r="H33" s="43"/>
      <c r="I33" s="367"/>
      <c r="J33" s="46"/>
    </row>
    <row r="34" spans="2:10" ht="41.25" customHeight="1">
      <c r="B34" s="168" t="s">
        <v>608</v>
      </c>
      <c r="C34" s="168" t="s">
        <v>1576</v>
      </c>
      <c r="D34" s="689" t="s">
        <v>44</v>
      </c>
      <c r="E34" s="196">
        <f t="shared" si="0"/>
        <v>10</v>
      </c>
      <c r="F34" s="378">
        <f t="shared" si="1"/>
        <v>1661</v>
      </c>
      <c r="G34" s="417">
        <f t="shared" si="2"/>
        <v>1243</v>
      </c>
      <c r="H34" s="43"/>
      <c r="I34" s="367"/>
      <c r="J34" s="46"/>
    </row>
    <row r="35" spans="2:10" ht="41.25" customHeight="1">
      <c r="B35" s="230" t="s">
        <v>609</v>
      </c>
      <c r="C35" s="230" t="s">
        <v>1585</v>
      </c>
      <c r="D35" s="423" t="s">
        <v>361</v>
      </c>
      <c r="E35" s="424">
        <f t="shared" si="0"/>
        <v>22</v>
      </c>
      <c r="F35" s="375">
        <f t="shared" si="1"/>
        <v>3214</v>
      </c>
      <c r="G35" s="417">
        <f t="shared" si="2"/>
        <v>2405</v>
      </c>
      <c r="H35" s="43"/>
      <c r="I35" s="367"/>
      <c r="J35" s="46"/>
    </row>
    <row r="36" spans="2:10" ht="41.25" customHeight="1">
      <c r="B36" s="230" t="s">
        <v>428</v>
      </c>
      <c r="C36" s="230" t="s">
        <v>1587</v>
      </c>
      <c r="D36" s="423" t="s">
        <v>363</v>
      </c>
      <c r="E36" s="424">
        <f t="shared" si="0"/>
        <v>11</v>
      </c>
      <c r="F36" s="375">
        <f t="shared" si="1"/>
        <v>1739</v>
      </c>
      <c r="G36" s="345">
        <f t="shared" si="2"/>
        <v>1302</v>
      </c>
      <c r="H36" s="43"/>
      <c r="I36" s="367"/>
      <c r="J36" s="46"/>
    </row>
    <row r="37" spans="2:10" ht="41.25" customHeight="1">
      <c r="B37" s="112" t="s">
        <v>610</v>
      </c>
      <c r="C37" s="112" t="s">
        <v>610</v>
      </c>
      <c r="D37" s="690" t="s">
        <v>611</v>
      </c>
      <c r="E37" s="198">
        <f t="shared" si="0"/>
        <v>7</v>
      </c>
      <c r="F37" s="303">
        <f t="shared" si="1"/>
        <v>1646</v>
      </c>
      <c r="G37" s="345">
        <f t="shared" si="2"/>
        <v>1232</v>
      </c>
      <c r="H37" s="43"/>
      <c r="I37" s="367"/>
      <c r="J37" s="46"/>
    </row>
    <row r="38" spans="2:10" ht="41.25" customHeight="1" thickBot="1">
      <c r="B38" s="169" t="s">
        <v>612</v>
      </c>
      <c r="C38" s="169" t="s">
        <v>612</v>
      </c>
      <c r="D38" s="692" t="s">
        <v>613</v>
      </c>
      <c r="E38" s="227">
        <f t="shared" si="0"/>
        <v>9</v>
      </c>
      <c r="F38" s="304">
        <f t="shared" si="1"/>
        <v>1881</v>
      </c>
      <c r="G38" s="346">
        <f t="shared" si="2"/>
        <v>1408</v>
      </c>
      <c r="H38" s="43"/>
      <c r="I38" s="367"/>
      <c r="J38" s="46"/>
    </row>
    <row r="39" spans="2:10" ht="41.25" customHeight="1">
      <c r="B39" s="218" t="s">
        <v>614</v>
      </c>
      <c r="C39" s="218" t="s">
        <v>1429</v>
      </c>
      <c r="D39" s="700" t="s">
        <v>72</v>
      </c>
      <c r="E39" s="425">
        <f t="shared" si="0"/>
        <v>30</v>
      </c>
      <c r="F39" s="378">
        <f t="shared" si="1"/>
        <v>4265</v>
      </c>
      <c r="G39" s="344">
        <f t="shared" si="2"/>
        <v>3192</v>
      </c>
      <c r="H39" s="43"/>
      <c r="I39" s="367"/>
      <c r="J39" s="46"/>
    </row>
    <row r="40" spans="2:10" ht="41.25" customHeight="1" thickBot="1">
      <c r="B40" s="177" t="s">
        <v>615</v>
      </c>
      <c r="C40" s="177" t="s">
        <v>1305</v>
      </c>
      <c r="D40" s="701" t="s">
        <v>434</v>
      </c>
      <c r="E40" s="480">
        <f t="shared" si="0"/>
        <v>90</v>
      </c>
      <c r="F40" s="419">
        <f t="shared" si="1"/>
        <v>14343</v>
      </c>
      <c r="G40" s="346">
        <f t="shared" si="2"/>
        <v>10732</v>
      </c>
      <c r="H40" s="43"/>
      <c r="I40" s="367"/>
      <c r="J40" s="46"/>
    </row>
    <row r="41" spans="2:10" ht="41.25" customHeight="1">
      <c r="B41" s="168" t="s">
        <v>616</v>
      </c>
      <c r="C41" s="168" t="s">
        <v>1308</v>
      </c>
      <c r="D41" s="689" t="s">
        <v>617</v>
      </c>
      <c r="E41" s="196">
        <f t="shared" si="0"/>
        <v>45</v>
      </c>
      <c r="F41" s="182">
        <f t="shared" si="1"/>
        <v>11478</v>
      </c>
      <c r="G41" s="345">
        <f t="shared" si="2"/>
        <v>8588</v>
      </c>
      <c r="H41" s="43"/>
      <c r="I41" s="367"/>
      <c r="J41" s="46"/>
    </row>
    <row r="42" spans="2:10" ht="41.25" customHeight="1">
      <c r="B42" s="112" t="s">
        <v>618</v>
      </c>
      <c r="C42" s="112" t="s">
        <v>1309</v>
      </c>
      <c r="D42" s="690" t="s">
        <v>617</v>
      </c>
      <c r="E42" s="198">
        <f t="shared" si="0"/>
        <v>30</v>
      </c>
      <c r="F42" s="303">
        <f t="shared" si="1"/>
        <v>7522</v>
      </c>
      <c r="G42" s="345">
        <f t="shared" si="2"/>
        <v>5628</v>
      </c>
      <c r="H42" s="43"/>
      <c r="I42" s="367"/>
      <c r="J42" s="46"/>
    </row>
    <row r="43" spans="2:10" ht="41.25" customHeight="1">
      <c r="B43" s="112" t="s">
        <v>619</v>
      </c>
      <c r="C43" s="112" t="s">
        <v>1310</v>
      </c>
      <c r="D43" s="690" t="s">
        <v>620</v>
      </c>
      <c r="E43" s="198">
        <f t="shared" si="0"/>
        <v>50</v>
      </c>
      <c r="F43" s="303">
        <f t="shared" si="1"/>
        <v>12537</v>
      </c>
      <c r="G43" s="345">
        <f>ROUNDUP(CEILING(F43*(1-скидка),1)*(1+наценка),1)</f>
        <v>9381</v>
      </c>
      <c r="H43" s="43"/>
      <c r="I43" s="367"/>
      <c r="J43" s="46"/>
    </row>
    <row r="44" spans="2:10" ht="41.25" customHeight="1">
      <c r="B44" s="112" t="s">
        <v>621</v>
      </c>
      <c r="C44" s="112" t="s">
        <v>1311</v>
      </c>
      <c r="D44" s="690" t="s">
        <v>622</v>
      </c>
      <c r="E44" s="198">
        <f t="shared" si="0"/>
        <v>50</v>
      </c>
      <c r="F44" s="303">
        <f t="shared" si="1"/>
        <v>12098</v>
      </c>
      <c r="G44" s="345">
        <f t="shared" si="2"/>
        <v>9052</v>
      </c>
      <c r="H44" s="43"/>
      <c r="I44" s="367"/>
      <c r="J44" s="46"/>
    </row>
    <row r="45" spans="2:10" ht="41.25" customHeight="1">
      <c r="B45" s="112" t="s">
        <v>623</v>
      </c>
      <c r="C45" s="112" t="s">
        <v>1312</v>
      </c>
      <c r="D45" s="690" t="s">
        <v>622</v>
      </c>
      <c r="E45" s="198">
        <f t="shared" si="0"/>
        <v>45</v>
      </c>
      <c r="F45" s="303">
        <f t="shared" si="1"/>
        <v>10115</v>
      </c>
      <c r="G45" s="345">
        <f t="shared" si="2"/>
        <v>7569</v>
      </c>
      <c r="H45" s="43"/>
      <c r="I45" s="367"/>
      <c r="J45" s="46"/>
    </row>
    <row r="46" spans="2:10" ht="41.25" customHeight="1">
      <c r="B46" s="112" t="s">
        <v>624</v>
      </c>
      <c r="C46" s="112" t="s">
        <v>1318</v>
      </c>
      <c r="D46" s="690" t="s">
        <v>625</v>
      </c>
      <c r="E46" s="198">
        <f t="shared" si="0"/>
        <v>60</v>
      </c>
      <c r="F46" s="303">
        <f t="shared" si="1"/>
        <v>13379</v>
      </c>
      <c r="G46" s="345">
        <f t="shared" si="2"/>
        <v>10011</v>
      </c>
      <c r="H46" s="43"/>
      <c r="I46" s="367"/>
      <c r="J46" s="46"/>
    </row>
    <row r="47" spans="2:10" ht="41.25" customHeight="1" thickBot="1">
      <c r="B47" s="332" t="s">
        <v>626</v>
      </c>
      <c r="C47" s="332" t="s">
        <v>1319</v>
      </c>
      <c r="D47" s="691" t="s">
        <v>627</v>
      </c>
      <c r="E47" s="427">
        <f t="shared" si="0"/>
        <v>50</v>
      </c>
      <c r="F47" s="407">
        <f t="shared" si="1"/>
        <v>11172</v>
      </c>
      <c r="G47" s="346">
        <f t="shared" si="2"/>
        <v>8359</v>
      </c>
      <c r="H47" s="43"/>
      <c r="I47" s="367"/>
      <c r="J47" s="46"/>
    </row>
    <row r="48" spans="2:10" ht="41.25" customHeight="1">
      <c r="B48" s="295" t="s">
        <v>309</v>
      </c>
      <c r="C48" s="218" t="s">
        <v>1592</v>
      </c>
      <c r="D48" s="425"/>
      <c r="E48" s="429"/>
      <c r="F48" s="374">
        <f t="shared" si="1"/>
        <v>2306</v>
      </c>
      <c r="G48" s="344">
        <f t="shared" si="2"/>
        <v>1726</v>
      </c>
      <c r="H48" s="43"/>
      <c r="I48" s="367"/>
      <c r="J48" s="46"/>
    </row>
    <row r="49" spans="2:10" ht="41.25" customHeight="1">
      <c r="B49" s="297" t="s">
        <v>310</v>
      </c>
      <c r="C49" s="290" t="s">
        <v>1593</v>
      </c>
      <c r="D49" s="198"/>
      <c r="E49" s="198"/>
      <c r="F49" s="387">
        <f t="shared" si="1"/>
        <v>3717</v>
      </c>
      <c r="G49" s="345">
        <f t="shared" si="2"/>
        <v>2782</v>
      </c>
      <c r="H49" s="43"/>
      <c r="I49" s="367"/>
      <c r="J49" s="46"/>
    </row>
    <row r="50" spans="2:10" ht="41.25" customHeight="1" thickBot="1">
      <c r="B50" s="296" t="s">
        <v>311</v>
      </c>
      <c r="C50" s="236" t="s">
        <v>1594</v>
      </c>
      <c r="D50" s="227"/>
      <c r="E50" s="426"/>
      <c r="F50" s="385">
        <f t="shared" si="1"/>
        <v>4758</v>
      </c>
      <c r="G50" s="346">
        <f t="shared" si="2"/>
        <v>3560</v>
      </c>
      <c r="H50" s="43"/>
      <c r="I50" s="367"/>
      <c r="J50" s="46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>
      <c r="B75" s="50"/>
      <c r="C75" s="687"/>
      <c r="D75" s="51"/>
      <c r="E75" s="51"/>
      <c r="F75" s="52"/>
      <c r="G75" s="52"/>
      <c r="H75" s="43"/>
      <c r="I75" s="43"/>
      <c r="J75" s="44"/>
    </row>
    <row r="76" spans="2:10" ht="41.25" customHeight="1">
      <c r="B76" s="50"/>
      <c r="C76" s="687"/>
      <c r="D76" s="51"/>
      <c r="E76" s="51"/>
      <c r="F76" s="52"/>
      <c r="G76" s="52"/>
      <c r="H76" s="43"/>
      <c r="I76" s="43"/>
      <c r="J76" s="44"/>
    </row>
    <row r="77" spans="2:10" ht="41.25" customHeight="1">
      <c r="B77" s="50"/>
      <c r="C77" s="687"/>
      <c r="D77" s="51"/>
      <c r="E77" s="51"/>
      <c r="F77" s="52"/>
      <c r="G77" s="52"/>
      <c r="H77" s="43"/>
      <c r="I77" s="43"/>
      <c r="J77" s="44"/>
    </row>
    <row r="78" spans="2:10" ht="41.25" customHeight="1">
      <c r="B78" s="50"/>
      <c r="C78" s="687"/>
      <c r="D78" s="51"/>
      <c r="E78" s="51"/>
      <c r="F78" s="52"/>
      <c r="G78" s="52"/>
      <c r="H78" s="43"/>
      <c r="I78" s="43"/>
      <c r="J78" s="44"/>
    </row>
    <row r="79" spans="2:10" ht="41.25" customHeight="1">
      <c r="B79" s="50"/>
      <c r="C79" s="687"/>
      <c r="D79" s="51"/>
      <c r="E79" s="51"/>
      <c r="F79" s="52"/>
      <c r="G79" s="52"/>
      <c r="H79" s="43"/>
      <c r="I79" s="43"/>
      <c r="J79" s="44"/>
    </row>
    <row r="80" spans="2:10" ht="41.25" customHeight="1">
      <c r="B80" s="50"/>
      <c r="C80" s="687"/>
      <c r="D80" s="51"/>
      <c r="E80" s="51"/>
      <c r="F80" s="52"/>
      <c r="G80" s="52"/>
      <c r="H80" s="43"/>
      <c r="I80" s="43"/>
      <c r="J80" s="44"/>
    </row>
    <row r="81" spans="2:10" ht="41.25" customHeight="1">
      <c r="B81" s="50"/>
      <c r="C81" s="687"/>
      <c r="D81" s="51"/>
      <c r="E81" s="51"/>
      <c r="F81" s="52"/>
      <c r="G81" s="52"/>
      <c r="H81" s="43"/>
      <c r="I81" s="43"/>
      <c r="J81" s="44"/>
    </row>
    <row r="82" spans="2:10" ht="41.25" customHeight="1">
      <c r="B82" s="50"/>
      <c r="C82" s="687"/>
      <c r="D82" s="51"/>
      <c r="E82" s="51"/>
      <c r="F82" s="52"/>
      <c r="G82" s="52"/>
      <c r="H82" s="43"/>
      <c r="I82" s="43"/>
      <c r="J82" s="44"/>
    </row>
    <row r="83" spans="2:10" ht="41.25" customHeight="1" thickBot="1">
      <c r="B83" s="53"/>
      <c r="C83" s="688"/>
      <c r="D83" s="54"/>
      <c r="E83" s="54"/>
      <c r="F83" s="55"/>
      <c r="G83" s="55"/>
      <c r="H83" s="49"/>
      <c r="I83" s="49"/>
      <c r="J83" s="56"/>
    </row>
  </sheetData>
  <mergeCells count="28">
    <mergeCell ref="I29:J31"/>
    <mergeCell ref="I17:J17"/>
    <mergeCell ref="I18:J18"/>
    <mergeCell ref="I21:J21"/>
    <mergeCell ref="I22:J22"/>
    <mergeCell ref="I25:J26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F2:I2"/>
    <mergeCell ref="I14:J14"/>
    <mergeCell ref="I15:J15"/>
    <mergeCell ref="I16:J16"/>
    <mergeCell ref="I19:J19"/>
    <mergeCell ref="I20:J20"/>
    <mergeCell ref="I7:J7"/>
    <mergeCell ref="I8:J8"/>
    <mergeCell ref="I13:J13"/>
    <mergeCell ref="I9:J9"/>
    <mergeCell ref="I10:J10"/>
    <mergeCell ref="I11:J11"/>
    <mergeCell ref="I12:J12"/>
  </mergeCells>
  <hyperlinks>
    <hyperlink ref="B1" location="main!A1" display="НАЗАД" xr:uid="{00000000-0004-0000-1C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556033" r:id="rId4" name="TextBox1">
          <controlPr defaultSize="0" autoFill="0" autoLine="0" linkedCell="скидка!F3" r:id="rId5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556033" r:id="rId4" name="TextBox1"/>
      </mc:Fallback>
    </mc:AlternateContent>
    <mc:AlternateContent xmlns:mc="http://schemas.openxmlformats.org/markup-compatibility/2006">
      <mc:Choice Requires="x14">
        <control shapeId="556034" r:id="rId6" name="TextBox2">
          <controlPr defaultSize="0" autoFill="0" autoLine="0" linkedCell="скидка!F7" r:id="rId7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556034" r:id="rId6" name="TextBox2"/>
      </mc:Fallback>
    </mc:AlternateContent>
    <mc:AlternateContent xmlns:mc="http://schemas.openxmlformats.org/markup-compatibility/2006">
      <mc:Choice Requires="x14">
        <control shapeId="556035" r:id="rId8" name="Label1">
          <controlPr defaultSize="0" autoLine="0" r:id="rId9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556035" r:id="rId8" name="Label1"/>
      </mc:Fallback>
    </mc:AlternateContent>
    <mc:AlternateContent xmlns:mc="http://schemas.openxmlformats.org/markup-compatibility/2006">
      <mc:Choice Requires="x14">
        <control shapeId="556036" r:id="rId10" name="Label2">
          <controlPr defaultSize="0" autoLine="0" r:id="rId11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556036" r:id="rId10" name="Label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4">
    <pageSetUpPr fitToPage="1"/>
  </sheetPr>
  <dimension ref="A1:I90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89.33203125" style="60" customWidth="1"/>
    <col min="3" max="3" width="42.44140625" style="60" hidden="1" customWidth="1"/>
    <col min="4" max="4" width="37.6640625" style="60" customWidth="1"/>
    <col min="5" max="5" width="15.5546875" style="60" customWidth="1"/>
    <col min="6" max="6" width="38.5546875" style="61" customWidth="1"/>
    <col min="7" max="7" width="36" style="62" customWidth="1"/>
    <col min="8" max="8" width="24.44140625" style="62" customWidth="1"/>
    <col min="9" max="9" width="201.5546875" style="63" customWidth="1"/>
    <col min="10" max="16384" width="9.109375" style="60"/>
  </cols>
  <sheetData>
    <row r="1" spans="1:9" ht="46.2">
      <c r="B1" s="70" t="s">
        <v>57</v>
      </c>
      <c r="C1" s="70"/>
      <c r="D1" s="1369" t="str">
        <f>B3</f>
        <v>Прайс-лист гостиная ШЕР</v>
      </c>
      <c r="E1" s="1369"/>
      <c r="F1" s="1369"/>
      <c r="G1" s="1369"/>
      <c r="H1" s="1369"/>
      <c r="I1" s="59"/>
    </row>
    <row r="2" spans="1:9" s="80" customFormat="1" ht="129" customHeight="1">
      <c r="A2" s="78" t="s">
        <v>0</v>
      </c>
      <c r="B2" s="81"/>
      <c r="C2" s="81"/>
      <c r="D2" s="1342"/>
      <c r="E2" s="1341"/>
      <c r="F2" s="1386" t="s">
        <v>4031</v>
      </c>
      <c r="G2" s="1386"/>
      <c r="H2" s="1386"/>
      <c r="I2" s="1336"/>
    </row>
    <row r="3" spans="1:9" s="86" customFormat="1" ht="61.2" thickBot="1">
      <c r="A3" s="58"/>
      <c r="B3" s="1370" t="s">
        <v>632</v>
      </c>
      <c r="C3" s="1370"/>
      <c r="D3" s="1370"/>
      <c r="E3" s="1370"/>
      <c r="F3" s="1370"/>
      <c r="G3" s="1370"/>
      <c r="H3" s="1370"/>
      <c r="I3" s="1370"/>
    </row>
    <row r="4" spans="1:9" ht="30" customHeight="1">
      <c r="B4" s="1371" t="s">
        <v>1</v>
      </c>
      <c r="C4" s="1377" t="s">
        <v>1255</v>
      </c>
      <c r="D4" s="1374" t="s">
        <v>2</v>
      </c>
      <c r="E4" s="1371" t="s">
        <v>158</v>
      </c>
      <c r="F4" s="1377" t="s">
        <v>100</v>
      </c>
      <c r="G4" s="1377" t="s">
        <v>77</v>
      </c>
      <c r="H4" s="1379" t="s">
        <v>6</v>
      </c>
      <c r="I4" s="1380"/>
    </row>
    <row r="5" spans="1:9" ht="30" customHeight="1">
      <c r="B5" s="1372"/>
      <c r="C5" s="1378"/>
      <c r="D5" s="1375"/>
      <c r="E5" s="1372"/>
      <c r="F5" s="1378"/>
      <c r="G5" s="1378"/>
      <c r="H5" s="1381"/>
      <c r="I5" s="1382"/>
    </row>
    <row r="6" spans="1:9" ht="30" customHeight="1" thickBot="1">
      <c r="B6" s="1373"/>
      <c r="C6" s="1385"/>
      <c r="D6" s="1376"/>
      <c r="E6" s="1373"/>
      <c r="F6" s="1378"/>
      <c r="G6" s="1378"/>
      <c r="H6" s="1383"/>
      <c r="I6" s="1384"/>
    </row>
    <row r="7" spans="1:9" ht="42" customHeight="1">
      <c r="B7" s="168" t="s">
        <v>633</v>
      </c>
      <c r="C7" s="584" t="s">
        <v>1981</v>
      </c>
      <c r="D7" s="689" t="s">
        <v>146</v>
      </c>
      <c r="E7" s="433">
        <f t="shared" ref="E7:E40" si="0">VLOOKUP(C7,Артикул,2,FALSE)</f>
        <v>100</v>
      </c>
      <c r="F7" s="663">
        <f t="shared" ref="F7:F40" si="1">VLOOKUP(C7,Артикул,3,FALSE)</f>
        <v>22859</v>
      </c>
      <c r="G7" s="224">
        <f t="shared" ref="G7:G40" si="2">ROUNDUP(CEILING(F7*(1-скидка),1)*(1+наценка),1)</f>
        <v>17104</v>
      </c>
      <c r="H7" s="1368" t="s">
        <v>662</v>
      </c>
      <c r="I7" s="1362"/>
    </row>
    <row r="8" spans="1:9" ht="42" customHeight="1">
      <c r="B8" s="112" t="s">
        <v>634</v>
      </c>
      <c r="C8" s="112" t="s">
        <v>1982</v>
      </c>
      <c r="D8" s="690" t="s">
        <v>146</v>
      </c>
      <c r="E8" s="198">
        <f t="shared" si="0"/>
        <v>110</v>
      </c>
      <c r="F8" s="392">
        <f t="shared" si="1"/>
        <v>26670</v>
      </c>
      <c r="G8" s="226">
        <f t="shared" si="2"/>
        <v>19955</v>
      </c>
      <c r="H8" s="1368" t="s">
        <v>1253</v>
      </c>
      <c r="I8" s="1362"/>
    </row>
    <row r="9" spans="1:9" ht="42" customHeight="1">
      <c r="B9" s="112" t="s">
        <v>635</v>
      </c>
      <c r="C9" s="112" t="s">
        <v>1983</v>
      </c>
      <c r="D9" s="690" t="s">
        <v>145</v>
      </c>
      <c r="E9" s="198">
        <f t="shared" si="0"/>
        <v>65</v>
      </c>
      <c r="F9" s="392">
        <f t="shared" si="1"/>
        <v>13921</v>
      </c>
      <c r="G9" s="226">
        <f t="shared" si="2"/>
        <v>10416</v>
      </c>
      <c r="H9" s="1368"/>
      <c r="I9" s="1362"/>
    </row>
    <row r="10" spans="1:9" ht="42" customHeight="1">
      <c r="B10" s="112" t="s">
        <v>636</v>
      </c>
      <c r="C10" s="112" t="s">
        <v>1984</v>
      </c>
      <c r="D10" s="690" t="s">
        <v>129</v>
      </c>
      <c r="E10" s="198">
        <f t="shared" si="0"/>
        <v>60</v>
      </c>
      <c r="F10" s="392">
        <f t="shared" si="1"/>
        <v>14891</v>
      </c>
      <c r="G10" s="226">
        <f t="shared" si="2"/>
        <v>11142</v>
      </c>
      <c r="H10" s="1368" t="s">
        <v>510</v>
      </c>
      <c r="I10" s="1362"/>
    </row>
    <row r="11" spans="1:9" ht="42" customHeight="1">
      <c r="B11" s="112" t="s">
        <v>637</v>
      </c>
      <c r="C11" s="112" t="s">
        <v>1985</v>
      </c>
      <c r="D11" s="420" t="s">
        <v>129</v>
      </c>
      <c r="E11" s="198">
        <f t="shared" si="0"/>
        <v>45</v>
      </c>
      <c r="F11" s="421">
        <f t="shared" si="1"/>
        <v>11297</v>
      </c>
      <c r="G11" s="226">
        <f t="shared" si="2"/>
        <v>8453</v>
      </c>
      <c r="H11" s="1361" t="s">
        <v>663</v>
      </c>
      <c r="I11" s="1362"/>
    </row>
    <row r="12" spans="1:9" ht="42" customHeight="1">
      <c r="B12" s="112" t="s">
        <v>933</v>
      </c>
      <c r="C12" s="112" t="s">
        <v>1986</v>
      </c>
      <c r="D12" s="246" t="s">
        <v>723</v>
      </c>
      <c r="E12" s="247">
        <f t="shared" si="0"/>
        <v>55</v>
      </c>
      <c r="F12" s="421">
        <f t="shared" si="1"/>
        <v>16798</v>
      </c>
      <c r="G12" s="226">
        <f t="shared" si="2"/>
        <v>12569</v>
      </c>
      <c r="H12" s="1361" t="s">
        <v>265</v>
      </c>
      <c r="I12" s="1362"/>
    </row>
    <row r="13" spans="1:9" ht="42" customHeight="1">
      <c r="B13" s="112" t="s">
        <v>934</v>
      </c>
      <c r="C13" s="112" t="s">
        <v>1987</v>
      </c>
      <c r="D13" s="246" t="s">
        <v>723</v>
      </c>
      <c r="E13" s="247">
        <f t="shared" si="0"/>
        <v>50</v>
      </c>
      <c r="F13" s="421">
        <f t="shared" si="1"/>
        <v>15540</v>
      </c>
      <c r="G13" s="226">
        <f t="shared" si="2"/>
        <v>11628</v>
      </c>
      <c r="H13" s="1361" t="s">
        <v>2083</v>
      </c>
      <c r="I13" s="1362"/>
    </row>
    <row r="14" spans="1:9" ht="42" customHeight="1">
      <c r="B14" s="112" t="s">
        <v>638</v>
      </c>
      <c r="C14" s="112" t="s">
        <v>1988</v>
      </c>
      <c r="D14" s="420" t="s">
        <v>639</v>
      </c>
      <c r="E14" s="198">
        <f t="shared" si="0"/>
        <v>50</v>
      </c>
      <c r="F14" s="421">
        <f t="shared" si="1"/>
        <v>12721</v>
      </c>
      <c r="G14" s="226">
        <f t="shared" si="2"/>
        <v>9518</v>
      </c>
      <c r="H14" s="1361" t="s">
        <v>1254</v>
      </c>
      <c r="I14" s="1362"/>
    </row>
    <row r="15" spans="1:9" ht="42" customHeight="1">
      <c r="B15" s="112" t="s">
        <v>935</v>
      </c>
      <c r="C15" s="112" t="s">
        <v>1989</v>
      </c>
      <c r="D15" s="246" t="s">
        <v>902</v>
      </c>
      <c r="E15" s="247">
        <f t="shared" si="0"/>
        <v>45</v>
      </c>
      <c r="F15" s="421">
        <f t="shared" si="1"/>
        <v>13787</v>
      </c>
      <c r="G15" s="226">
        <f t="shared" si="2"/>
        <v>10316</v>
      </c>
      <c r="H15" s="1365"/>
      <c r="I15" s="1364"/>
    </row>
    <row r="16" spans="1:9" ht="42" customHeight="1">
      <c r="B16" s="112" t="s">
        <v>640</v>
      </c>
      <c r="C16" s="112" t="s">
        <v>1990</v>
      </c>
      <c r="D16" s="420" t="s">
        <v>641</v>
      </c>
      <c r="E16" s="198">
        <f t="shared" si="0"/>
        <v>65</v>
      </c>
      <c r="F16" s="421">
        <f t="shared" si="1"/>
        <v>17538</v>
      </c>
      <c r="G16" s="226">
        <f t="shared" si="2"/>
        <v>13122</v>
      </c>
      <c r="H16" s="1363" t="s">
        <v>664</v>
      </c>
      <c r="I16" s="1364"/>
    </row>
    <row r="17" spans="2:9" ht="42" customHeight="1">
      <c r="B17" s="332" t="s">
        <v>642</v>
      </c>
      <c r="C17" s="332" t="s">
        <v>1991</v>
      </c>
      <c r="D17" s="428" t="s">
        <v>641</v>
      </c>
      <c r="E17" s="427">
        <f t="shared" si="0"/>
        <v>70</v>
      </c>
      <c r="F17" s="485">
        <f t="shared" si="1"/>
        <v>18382</v>
      </c>
      <c r="G17" s="226">
        <f t="shared" si="2"/>
        <v>13754</v>
      </c>
      <c r="H17" s="1363" t="s">
        <v>7</v>
      </c>
      <c r="I17" s="1364"/>
    </row>
    <row r="18" spans="2:9" ht="42" customHeight="1" thickBot="1">
      <c r="B18" s="215" t="s">
        <v>936</v>
      </c>
      <c r="C18" s="215" t="s">
        <v>1992</v>
      </c>
      <c r="D18" s="253" t="s">
        <v>129</v>
      </c>
      <c r="E18" s="254">
        <f t="shared" si="0"/>
        <v>45</v>
      </c>
      <c r="F18" s="436">
        <f t="shared" si="1"/>
        <v>8561</v>
      </c>
      <c r="G18" s="161">
        <f t="shared" si="2"/>
        <v>6406</v>
      </c>
      <c r="H18" s="658" t="s">
        <v>665</v>
      </c>
      <c r="I18" s="659"/>
    </row>
    <row r="19" spans="2:9" ht="42" customHeight="1">
      <c r="B19" s="181" t="s">
        <v>643</v>
      </c>
      <c r="C19" s="181" t="s">
        <v>1993</v>
      </c>
      <c r="D19" s="422" t="s">
        <v>267</v>
      </c>
      <c r="E19" s="196">
        <f t="shared" si="0"/>
        <v>32</v>
      </c>
      <c r="F19" s="400">
        <f t="shared" si="1"/>
        <v>7555</v>
      </c>
      <c r="G19" s="228">
        <f t="shared" si="2"/>
        <v>5653</v>
      </c>
      <c r="H19" s="656"/>
      <c r="I19" s="657"/>
    </row>
    <row r="20" spans="2:9" ht="42" customHeight="1">
      <c r="B20" s="183" t="s">
        <v>644</v>
      </c>
      <c r="C20" s="183" t="s">
        <v>1994</v>
      </c>
      <c r="D20" s="482" t="s">
        <v>277</v>
      </c>
      <c r="E20" s="197">
        <f t="shared" si="0"/>
        <v>30</v>
      </c>
      <c r="F20" s="675">
        <f t="shared" si="1"/>
        <v>7311</v>
      </c>
      <c r="G20" s="228">
        <f t="shared" si="2"/>
        <v>5471</v>
      </c>
      <c r="H20" s="1366" t="s">
        <v>666</v>
      </c>
      <c r="I20" s="1367"/>
    </row>
    <row r="21" spans="2:9" ht="42" customHeight="1" thickBot="1">
      <c r="B21" s="215" t="s">
        <v>859</v>
      </c>
      <c r="C21" s="215" t="s">
        <v>1533</v>
      </c>
      <c r="D21" s="253" t="s">
        <v>819</v>
      </c>
      <c r="E21" s="254">
        <f t="shared" si="0"/>
        <v>30</v>
      </c>
      <c r="F21" s="484">
        <f t="shared" si="1"/>
        <v>9947</v>
      </c>
      <c r="G21" s="321">
        <f t="shared" si="2"/>
        <v>7443</v>
      </c>
      <c r="H21" s="1366"/>
      <c r="I21" s="1367"/>
    </row>
    <row r="22" spans="2:9" ht="42" customHeight="1">
      <c r="B22" s="168" t="s">
        <v>645</v>
      </c>
      <c r="C22" s="168" t="s">
        <v>1576</v>
      </c>
      <c r="D22" s="689" t="s">
        <v>44</v>
      </c>
      <c r="E22" s="196">
        <f t="shared" si="0"/>
        <v>10</v>
      </c>
      <c r="F22" s="371">
        <f t="shared" si="1"/>
        <v>1661</v>
      </c>
      <c r="G22" s="224">
        <f t="shared" si="2"/>
        <v>1243</v>
      </c>
      <c r="H22" s="1359" t="s">
        <v>877</v>
      </c>
      <c r="I22" s="1360"/>
    </row>
    <row r="23" spans="2:9" ht="42" customHeight="1">
      <c r="B23" s="230" t="s">
        <v>290</v>
      </c>
      <c r="C23" s="230" t="s">
        <v>1582</v>
      </c>
      <c r="D23" s="696" t="s">
        <v>291</v>
      </c>
      <c r="E23" s="250">
        <f t="shared" si="0"/>
        <v>7</v>
      </c>
      <c r="F23" s="372">
        <f t="shared" si="1"/>
        <v>2110</v>
      </c>
      <c r="G23" s="226">
        <f t="shared" si="2"/>
        <v>1579</v>
      </c>
      <c r="H23" s="1359"/>
      <c r="I23" s="1360"/>
    </row>
    <row r="24" spans="2:9" ht="42" customHeight="1">
      <c r="B24" s="230" t="s">
        <v>295</v>
      </c>
      <c r="C24" s="230" t="s">
        <v>295</v>
      </c>
      <c r="D24" s="696" t="s">
        <v>296</v>
      </c>
      <c r="E24" s="250">
        <f t="shared" si="0"/>
        <v>9</v>
      </c>
      <c r="F24" s="372">
        <f t="shared" si="1"/>
        <v>1913</v>
      </c>
      <c r="G24" s="226">
        <f t="shared" si="2"/>
        <v>1432</v>
      </c>
      <c r="H24" s="1359"/>
      <c r="I24" s="1360"/>
    </row>
    <row r="25" spans="2:9" ht="42" customHeight="1">
      <c r="B25" s="230" t="s">
        <v>297</v>
      </c>
      <c r="C25" s="230" t="s">
        <v>297</v>
      </c>
      <c r="D25" s="696" t="s">
        <v>298</v>
      </c>
      <c r="E25" s="250">
        <f t="shared" si="0"/>
        <v>11</v>
      </c>
      <c r="F25" s="372">
        <f t="shared" si="1"/>
        <v>2173</v>
      </c>
      <c r="G25" s="226">
        <f t="shared" si="2"/>
        <v>1626</v>
      </c>
      <c r="H25" s="1359"/>
      <c r="I25" s="1360"/>
    </row>
    <row r="26" spans="2:9" ht="42" customHeight="1">
      <c r="B26" s="230" t="s">
        <v>646</v>
      </c>
      <c r="C26" s="230" t="s">
        <v>1585</v>
      </c>
      <c r="D26" s="423" t="s">
        <v>361</v>
      </c>
      <c r="E26" s="424">
        <f t="shared" si="0"/>
        <v>22</v>
      </c>
      <c r="F26" s="375">
        <f t="shared" si="1"/>
        <v>3214</v>
      </c>
      <c r="G26" s="226">
        <f t="shared" si="2"/>
        <v>2405</v>
      </c>
      <c r="H26" s="1359"/>
      <c r="I26" s="1360"/>
    </row>
    <row r="27" spans="2:9" ht="42" customHeight="1">
      <c r="B27" s="230" t="s">
        <v>647</v>
      </c>
      <c r="C27" s="230" t="s">
        <v>1587</v>
      </c>
      <c r="D27" s="423" t="s">
        <v>363</v>
      </c>
      <c r="E27" s="424">
        <f t="shared" si="0"/>
        <v>11</v>
      </c>
      <c r="F27" s="375">
        <f t="shared" si="1"/>
        <v>1739</v>
      </c>
      <c r="G27" s="226">
        <f t="shared" si="2"/>
        <v>1302</v>
      </c>
      <c r="H27" s="185"/>
      <c r="I27" s="39"/>
    </row>
    <row r="28" spans="2:9" ht="42" customHeight="1">
      <c r="B28" s="112" t="s">
        <v>610</v>
      </c>
      <c r="C28" s="112" t="s">
        <v>610</v>
      </c>
      <c r="D28" s="690" t="s">
        <v>611</v>
      </c>
      <c r="E28" s="198">
        <f t="shared" si="0"/>
        <v>7</v>
      </c>
      <c r="F28" s="303">
        <f t="shared" si="1"/>
        <v>1646</v>
      </c>
      <c r="G28" s="226">
        <f t="shared" si="2"/>
        <v>1232</v>
      </c>
      <c r="H28" s="522"/>
      <c r="I28" s="489"/>
    </row>
    <row r="29" spans="2:9" ht="42" customHeight="1">
      <c r="B29" s="332" t="s">
        <v>612</v>
      </c>
      <c r="C29" s="332" t="s">
        <v>612</v>
      </c>
      <c r="D29" s="691" t="s">
        <v>613</v>
      </c>
      <c r="E29" s="427">
        <f t="shared" si="0"/>
        <v>9</v>
      </c>
      <c r="F29" s="407">
        <f t="shared" si="1"/>
        <v>1881</v>
      </c>
      <c r="G29" s="226">
        <f t="shared" si="2"/>
        <v>1408</v>
      </c>
      <c r="H29" s="522"/>
      <c r="I29" s="489"/>
    </row>
    <row r="30" spans="2:9" ht="42" customHeight="1">
      <c r="B30" s="112" t="s">
        <v>937</v>
      </c>
      <c r="C30" s="112" t="s">
        <v>937</v>
      </c>
      <c r="D30" s="697" t="s">
        <v>938</v>
      </c>
      <c r="E30" s="247">
        <f t="shared" si="0"/>
        <v>7</v>
      </c>
      <c r="F30" s="303">
        <f t="shared" si="1"/>
        <v>2441</v>
      </c>
      <c r="G30" s="226">
        <f t="shared" si="2"/>
        <v>1827</v>
      </c>
      <c r="H30" s="522"/>
      <c r="I30" s="489"/>
    </row>
    <row r="31" spans="2:9" ht="42" customHeight="1" thickBot="1">
      <c r="B31" s="169" t="s">
        <v>939</v>
      </c>
      <c r="C31" s="169" t="s">
        <v>939</v>
      </c>
      <c r="D31" s="699" t="s">
        <v>940</v>
      </c>
      <c r="E31" s="254">
        <f t="shared" si="0"/>
        <v>9</v>
      </c>
      <c r="F31" s="304">
        <f t="shared" si="1"/>
        <v>2887</v>
      </c>
      <c r="G31" s="161">
        <f t="shared" si="2"/>
        <v>2161</v>
      </c>
      <c r="H31" s="522"/>
      <c r="I31" s="489"/>
    </row>
    <row r="32" spans="2:9" ht="42" customHeight="1">
      <c r="B32" s="218" t="s">
        <v>614</v>
      </c>
      <c r="C32" s="218" t="s">
        <v>1429</v>
      </c>
      <c r="D32" s="700" t="s">
        <v>72</v>
      </c>
      <c r="E32" s="425">
        <f t="shared" si="0"/>
        <v>30</v>
      </c>
      <c r="F32" s="371">
        <f t="shared" si="1"/>
        <v>4265</v>
      </c>
      <c r="G32" s="228">
        <f t="shared" si="2"/>
        <v>3192</v>
      </c>
      <c r="H32" s="522"/>
      <c r="I32" s="489"/>
    </row>
    <row r="33" spans="2:9" ht="42" customHeight="1">
      <c r="B33" s="230" t="s">
        <v>648</v>
      </c>
      <c r="C33" s="230" t="s">
        <v>1607</v>
      </c>
      <c r="D33" s="702" t="s">
        <v>649</v>
      </c>
      <c r="E33" s="424">
        <f t="shared" si="0"/>
        <v>20</v>
      </c>
      <c r="F33" s="372">
        <f t="shared" si="1"/>
        <v>4008</v>
      </c>
      <c r="G33" s="226">
        <f t="shared" si="2"/>
        <v>2999</v>
      </c>
      <c r="H33" s="137"/>
      <c r="I33" s="3"/>
    </row>
    <row r="34" spans="2:9" ht="42" customHeight="1" thickBot="1">
      <c r="B34" s="236" t="s">
        <v>650</v>
      </c>
      <c r="C34" s="236" t="s">
        <v>1608</v>
      </c>
      <c r="D34" s="703" t="s">
        <v>651</v>
      </c>
      <c r="E34" s="434">
        <f t="shared" si="0"/>
        <v>16</v>
      </c>
      <c r="F34" s="382">
        <f t="shared" si="1"/>
        <v>3234</v>
      </c>
      <c r="G34" s="321">
        <f t="shared" si="2"/>
        <v>2420</v>
      </c>
      <c r="H34" s="137"/>
      <c r="I34" s="3"/>
    </row>
    <row r="35" spans="2:9" ht="42" customHeight="1">
      <c r="B35" s="168" t="s">
        <v>652</v>
      </c>
      <c r="C35" s="168" t="s">
        <v>1995</v>
      </c>
      <c r="D35" s="689" t="s">
        <v>653</v>
      </c>
      <c r="E35" s="196">
        <f t="shared" si="0"/>
        <v>45</v>
      </c>
      <c r="F35" s="182">
        <f t="shared" si="1"/>
        <v>11174</v>
      </c>
      <c r="G35" s="224">
        <f t="shared" si="2"/>
        <v>8361</v>
      </c>
      <c r="H35" s="137"/>
      <c r="I35" s="3"/>
    </row>
    <row r="36" spans="2:9" ht="42" customHeight="1">
      <c r="B36" s="112" t="s">
        <v>654</v>
      </c>
      <c r="C36" s="112" t="s">
        <v>1996</v>
      </c>
      <c r="D36" s="690" t="s">
        <v>655</v>
      </c>
      <c r="E36" s="198">
        <f t="shared" si="0"/>
        <v>50</v>
      </c>
      <c r="F36" s="303">
        <f t="shared" si="1"/>
        <v>12548</v>
      </c>
      <c r="G36" s="226">
        <f t="shared" si="2"/>
        <v>9389</v>
      </c>
      <c r="H36" s="137"/>
      <c r="I36" s="3"/>
    </row>
    <row r="37" spans="2:9" ht="42" customHeight="1">
      <c r="B37" s="112" t="s">
        <v>656</v>
      </c>
      <c r="C37" s="112" t="s">
        <v>1997</v>
      </c>
      <c r="D37" s="690" t="s">
        <v>657</v>
      </c>
      <c r="E37" s="198">
        <f t="shared" si="0"/>
        <v>50</v>
      </c>
      <c r="F37" s="303">
        <f t="shared" si="1"/>
        <v>12857</v>
      </c>
      <c r="G37" s="226">
        <f t="shared" si="2"/>
        <v>9620</v>
      </c>
      <c r="H37" s="137"/>
      <c r="I37" s="3"/>
    </row>
    <row r="38" spans="2:9" ht="42" customHeight="1">
      <c r="B38" s="112" t="s">
        <v>658</v>
      </c>
      <c r="C38" s="112" t="s">
        <v>1998</v>
      </c>
      <c r="D38" s="690" t="s">
        <v>659</v>
      </c>
      <c r="E38" s="198">
        <f t="shared" si="0"/>
        <v>60</v>
      </c>
      <c r="F38" s="303">
        <f t="shared" si="1"/>
        <v>14343</v>
      </c>
      <c r="G38" s="226">
        <f t="shared" si="2"/>
        <v>10732</v>
      </c>
      <c r="H38" s="137"/>
      <c r="I38" s="3"/>
    </row>
    <row r="39" spans="2:9" ht="42" customHeight="1">
      <c r="B39" s="332" t="s">
        <v>660</v>
      </c>
      <c r="C39" s="332" t="s">
        <v>1999</v>
      </c>
      <c r="D39" s="691" t="s">
        <v>661</v>
      </c>
      <c r="E39" s="427">
        <f t="shared" si="0"/>
        <v>50</v>
      </c>
      <c r="F39" s="407">
        <f t="shared" si="1"/>
        <v>11579</v>
      </c>
      <c r="G39" s="226">
        <f t="shared" si="2"/>
        <v>8664</v>
      </c>
      <c r="H39" s="137"/>
      <c r="I39" s="3"/>
    </row>
    <row r="40" spans="2:9" ht="42" customHeight="1" thickBot="1">
      <c r="B40" s="169" t="s">
        <v>941</v>
      </c>
      <c r="C40" s="169" t="s">
        <v>2000</v>
      </c>
      <c r="D40" s="253" t="s">
        <v>286</v>
      </c>
      <c r="E40" s="254">
        <f t="shared" si="0"/>
        <v>35</v>
      </c>
      <c r="F40" s="65">
        <f t="shared" si="1"/>
        <v>7611</v>
      </c>
      <c r="G40" s="161">
        <f t="shared" si="2"/>
        <v>5695</v>
      </c>
      <c r="H40" s="137"/>
      <c r="I40" s="3"/>
    </row>
    <row r="41" spans="2:9" ht="39.9" customHeight="1">
      <c r="B41" s="201"/>
      <c r="C41" s="202"/>
      <c r="D41" s="202"/>
      <c r="E41" s="202"/>
      <c r="F41" s="202"/>
      <c r="G41" s="202"/>
      <c r="H41" s="202"/>
      <c r="I41" s="173"/>
    </row>
    <row r="42" spans="2:9" ht="39.9" customHeight="1">
      <c r="B42" s="201"/>
      <c r="C42" s="202"/>
      <c r="D42" s="202"/>
      <c r="E42" s="202"/>
      <c r="F42" s="202"/>
      <c r="G42" s="202"/>
      <c r="H42" s="202"/>
      <c r="I42" s="173"/>
    </row>
    <row r="43" spans="2:9" ht="39.9" customHeight="1">
      <c r="B43" s="201"/>
      <c r="C43" s="202"/>
      <c r="D43" s="202"/>
      <c r="E43" s="202"/>
      <c r="F43" s="202"/>
      <c r="G43" s="202"/>
      <c r="H43" s="202"/>
      <c r="I43" s="173"/>
    </row>
    <row r="44" spans="2:9" ht="39.9" customHeight="1">
      <c r="B44" s="201"/>
      <c r="C44" s="202"/>
      <c r="D44" s="202"/>
      <c r="E44" s="202"/>
      <c r="F44" s="202"/>
      <c r="G44" s="202"/>
      <c r="H44" s="202"/>
      <c r="I44" s="173"/>
    </row>
    <row r="45" spans="2:9" ht="39.9" customHeight="1">
      <c r="B45" s="201"/>
      <c r="C45" s="202"/>
      <c r="D45" s="202"/>
      <c r="E45" s="202"/>
      <c r="F45" s="202"/>
      <c r="G45" s="202"/>
      <c r="H45" s="202"/>
      <c r="I45" s="173"/>
    </row>
    <row r="46" spans="2:9" ht="39.9" customHeight="1">
      <c r="B46" s="201"/>
      <c r="C46" s="202"/>
      <c r="D46" s="202"/>
      <c r="E46" s="202"/>
      <c r="F46" s="202"/>
      <c r="G46" s="202"/>
      <c r="H46" s="202"/>
      <c r="I46" s="173"/>
    </row>
    <row r="47" spans="2:9" ht="39.9" customHeight="1">
      <c r="B47" s="201"/>
      <c r="C47" s="202"/>
      <c r="D47" s="202"/>
      <c r="E47" s="202"/>
      <c r="F47" s="202"/>
      <c r="G47" s="202"/>
      <c r="H47" s="202"/>
      <c r="I47" s="173"/>
    </row>
    <row r="48" spans="2:9" ht="39.9" customHeight="1">
      <c r="B48" s="201"/>
      <c r="C48" s="202"/>
      <c r="D48" s="202"/>
      <c r="E48" s="202"/>
      <c r="F48" s="202"/>
      <c r="G48" s="202"/>
      <c r="H48" s="202"/>
      <c r="I48" s="173"/>
    </row>
    <row r="49" spans="2:9" ht="39.9" customHeight="1">
      <c r="B49" s="201"/>
      <c r="C49" s="202"/>
      <c r="D49" s="202"/>
      <c r="E49" s="202"/>
      <c r="F49" s="202"/>
      <c r="G49" s="202"/>
      <c r="H49" s="202"/>
      <c r="I49" s="173"/>
    </row>
    <row r="50" spans="2:9" ht="39.9" customHeight="1">
      <c r="B50" s="201"/>
      <c r="C50" s="202"/>
      <c r="D50" s="202"/>
      <c r="E50" s="202"/>
      <c r="F50" s="202"/>
      <c r="G50" s="202"/>
      <c r="H50" s="202"/>
      <c r="I50" s="173"/>
    </row>
    <row r="51" spans="2:9" ht="39.9" customHeight="1">
      <c r="B51" s="201"/>
      <c r="C51" s="202"/>
      <c r="D51" s="202"/>
      <c r="E51" s="202"/>
      <c r="F51" s="202"/>
      <c r="G51" s="202"/>
      <c r="H51" s="202"/>
      <c r="I51" s="173"/>
    </row>
    <row r="52" spans="2:9" ht="39.9" customHeight="1">
      <c r="B52" s="201"/>
      <c r="C52" s="202"/>
      <c r="D52" s="202"/>
      <c r="E52" s="202"/>
      <c r="F52" s="202"/>
      <c r="G52" s="202"/>
      <c r="H52" s="202"/>
      <c r="I52" s="173"/>
    </row>
    <row r="53" spans="2:9" ht="39.9" customHeight="1">
      <c r="B53" s="201"/>
      <c r="C53" s="202"/>
      <c r="D53" s="202"/>
      <c r="E53" s="202"/>
      <c r="F53" s="202"/>
      <c r="G53" s="202"/>
      <c r="H53" s="202"/>
      <c r="I53" s="173"/>
    </row>
    <row r="54" spans="2:9" ht="39.9" customHeight="1">
      <c r="B54" s="201"/>
      <c r="C54" s="202"/>
      <c r="D54" s="202"/>
      <c r="E54" s="202"/>
      <c r="F54" s="202"/>
      <c r="G54" s="202"/>
      <c r="H54" s="202"/>
      <c r="I54" s="173"/>
    </row>
    <row r="55" spans="2:9" ht="39.9" customHeight="1">
      <c r="B55" s="201"/>
      <c r="C55" s="202"/>
      <c r="D55" s="202"/>
      <c r="E55" s="202"/>
      <c r="F55" s="202"/>
      <c r="G55" s="202"/>
      <c r="H55" s="202"/>
      <c r="I55" s="173"/>
    </row>
    <row r="56" spans="2:9" ht="39.9" customHeight="1">
      <c r="B56" s="201"/>
      <c r="C56" s="202"/>
      <c r="D56" s="202"/>
      <c r="E56" s="202"/>
      <c r="F56" s="202"/>
      <c r="G56" s="202"/>
      <c r="H56" s="202"/>
      <c r="I56" s="173"/>
    </row>
    <row r="57" spans="2:9" ht="39.9" customHeight="1">
      <c r="B57" s="201"/>
      <c r="C57" s="202"/>
      <c r="D57" s="202"/>
      <c r="E57" s="202"/>
      <c r="F57" s="202"/>
      <c r="G57" s="202"/>
      <c r="H57" s="202"/>
      <c r="I57" s="173"/>
    </row>
    <row r="58" spans="2:9" ht="39.9" customHeight="1">
      <c r="B58" s="201"/>
      <c r="C58" s="202"/>
      <c r="D58" s="202"/>
      <c r="E58" s="202"/>
      <c r="F58" s="202"/>
      <c r="G58" s="202"/>
      <c r="H58" s="202"/>
      <c r="I58" s="173"/>
    </row>
    <row r="59" spans="2:9" ht="39.9" customHeight="1">
      <c r="B59" s="201"/>
      <c r="C59" s="202"/>
      <c r="D59" s="202"/>
      <c r="E59" s="202"/>
      <c r="F59" s="202"/>
      <c r="G59" s="202"/>
      <c r="H59" s="202"/>
      <c r="I59" s="173"/>
    </row>
    <row r="60" spans="2:9" ht="39.9" customHeight="1">
      <c r="B60" s="201"/>
      <c r="C60" s="202"/>
      <c r="D60" s="202"/>
      <c r="E60" s="202"/>
      <c r="F60" s="202"/>
      <c r="G60" s="202"/>
      <c r="H60" s="202"/>
      <c r="I60" s="173"/>
    </row>
    <row r="61" spans="2:9" ht="39.9" customHeight="1">
      <c r="B61" s="201"/>
      <c r="C61" s="202"/>
      <c r="D61" s="202"/>
      <c r="E61" s="202"/>
      <c r="F61" s="202"/>
      <c r="G61" s="202"/>
      <c r="H61" s="202"/>
      <c r="I61" s="173"/>
    </row>
    <row r="62" spans="2:9" ht="39.9" customHeight="1">
      <c r="B62" s="201"/>
      <c r="C62" s="202"/>
      <c r="D62" s="202"/>
      <c r="E62" s="202"/>
      <c r="F62" s="202"/>
      <c r="G62" s="202"/>
      <c r="H62" s="202"/>
      <c r="I62" s="173"/>
    </row>
    <row r="63" spans="2:9" ht="39.9" customHeight="1">
      <c r="B63" s="201"/>
      <c r="C63" s="202"/>
      <c r="D63" s="202"/>
      <c r="E63" s="202"/>
      <c r="F63" s="202"/>
      <c r="G63" s="202"/>
      <c r="H63" s="202"/>
      <c r="I63" s="173"/>
    </row>
    <row r="64" spans="2:9" ht="39.9" customHeight="1">
      <c r="B64" s="201"/>
      <c r="C64" s="202"/>
      <c r="D64" s="202"/>
      <c r="E64" s="202"/>
      <c r="F64" s="202"/>
      <c r="G64" s="202"/>
      <c r="H64" s="202"/>
      <c r="I64" s="173"/>
    </row>
    <row r="65" spans="2:9" ht="39.9" customHeight="1">
      <c r="B65" s="201"/>
      <c r="C65" s="202"/>
      <c r="D65" s="202"/>
      <c r="E65" s="202"/>
      <c r="F65" s="202"/>
      <c r="G65" s="202"/>
      <c r="H65" s="202"/>
      <c r="I65" s="173"/>
    </row>
    <row r="66" spans="2:9" ht="39.9" customHeight="1">
      <c r="B66" s="201"/>
      <c r="C66" s="202"/>
      <c r="D66" s="202"/>
      <c r="E66" s="202"/>
      <c r="F66" s="202"/>
      <c r="G66" s="202"/>
      <c r="H66" s="202"/>
      <c r="I66" s="173"/>
    </row>
    <row r="67" spans="2:9" ht="39.9" customHeight="1">
      <c r="B67" s="201"/>
      <c r="C67" s="202"/>
      <c r="D67" s="202"/>
      <c r="E67" s="202"/>
      <c r="F67" s="202"/>
      <c r="G67" s="202"/>
      <c r="H67" s="202"/>
      <c r="I67" s="173"/>
    </row>
    <row r="68" spans="2:9" ht="39.9" customHeight="1">
      <c r="B68" s="201"/>
      <c r="C68" s="202"/>
      <c r="D68" s="202"/>
      <c r="E68" s="202"/>
      <c r="F68" s="202"/>
      <c r="G68" s="202"/>
      <c r="H68" s="202"/>
      <c r="I68" s="173"/>
    </row>
    <row r="69" spans="2:9" ht="39.9" customHeight="1">
      <c r="B69" s="201"/>
      <c r="C69" s="202"/>
      <c r="D69" s="202"/>
      <c r="E69" s="202"/>
      <c r="F69" s="202"/>
      <c r="G69" s="202"/>
      <c r="H69" s="202"/>
      <c r="I69" s="173"/>
    </row>
    <row r="70" spans="2:9" ht="39.9" customHeight="1">
      <c r="B70" s="201"/>
      <c r="C70" s="202"/>
      <c r="D70" s="202"/>
      <c r="E70" s="202"/>
      <c r="F70" s="202"/>
      <c r="G70" s="202"/>
      <c r="H70" s="202"/>
      <c r="I70" s="173"/>
    </row>
    <row r="71" spans="2:9" ht="39.9" customHeight="1">
      <c r="B71" s="201"/>
      <c r="C71" s="202"/>
      <c r="D71" s="202"/>
      <c r="E71" s="202"/>
      <c r="F71" s="202"/>
      <c r="G71" s="202"/>
      <c r="H71" s="202"/>
      <c r="I71" s="173"/>
    </row>
    <row r="72" spans="2:9" ht="39.9" customHeight="1">
      <c r="B72" s="201"/>
      <c r="C72" s="202"/>
      <c r="D72" s="202"/>
      <c r="E72" s="202"/>
      <c r="F72" s="202"/>
      <c r="G72" s="202"/>
      <c r="H72" s="202"/>
      <c r="I72" s="173"/>
    </row>
    <row r="73" spans="2:9" ht="39.9" customHeight="1">
      <c r="B73" s="201"/>
      <c r="C73" s="202"/>
      <c r="D73" s="202"/>
      <c r="E73" s="202"/>
      <c r="F73" s="202"/>
      <c r="G73" s="202"/>
      <c r="H73" s="202"/>
      <c r="I73" s="173"/>
    </row>
    <row r="74" spans="2:9" ht="39.9" customHeight="1">
      <c r="B74" s="201"/>
      <c r="C74" s="202"/>
      <c r="D74" s="202"/>
      <c r="E74" s="202"/>
      <c r="F74" s="202"/>
      <c r="G74" s="202"/>
      <c r="H74" s="202"/>
      <c r="I74" s="173"/>
    </row>
    <row r="75" spans="2:9" ht="39.9" customHeight="1">
      <c r="B75" s="201"/>
      <c r="C75" s="202"/>
      <c r="D75" s="202"/>
      <c r="E75" s="202"/>
      <c r="F75" s="202"/>
      <c r="G75" s="202"/>
      <c r="H75" s="202"/>
      <c r="I75" s="173"/>
    </row>
    <row r="76" spans="2:9" ht="39.9" customHeight="1">
      <c r="B76" s="201"/>
      <c r="C76" s="202"/>
      <c r="D76" s="202"/>
      <c r="E76" s="202"/>
      <c r="F76" s="202"/>
      <c r="G76" s="202"/>
      <c r="H76" s="202"/>
      <c r="I76" s="173"/>
    </row>
    <row r="77" spans="2:9" ht="39.9" customHeight="1">
      <c r="B77" s="201"/>
      <c r="C77" s="202"/>
      <c r="D77" s="202"/>
      <c r="E77" s="202"/>
      <c r="F77" s="202"/>
      <c r="G77" s="202"/>
      <c r="H77" s="202"/>
      <c r="I77" s="173"/>
    </row>
    <row r="78" spans="2:9" ht="39.9" customHeight="1">
      <c r="B78" s="201"/>
      <c r="C78" s="202"/>
      <c r="D78" s="202"/>
      <c r="E78" s="202"/>
      <c r="F78" s="202"/>
      <c r="G78" s="202"/>
      <c r="H78" s="202"/>
      <c r="I78" s="173"/>
    </row>
    <row r="79" spans="2:9" ht="39.9" customHeight="1">
      <c r="B79" s="201"/>
      <c r="C79" s="202"/>
      <c r="D79" s="202"/>
      <c r="E79" s="202"/>
      <c r="F79" s="202"/>
      <c r="G79" s="202"/>
      <c r="H79" s="202"/>
      <c r="I79" s="173"/>
    </row>
    <row r="80" spans="2:9" ht="39.9" customHeight="1">
      <c r="B80" s="201"/>
      <c r="C80" s="202"/>
      <c r="D80" s="202"/>
      <c r="E80" s="202"/>
      <c r="F80" s="202"/>
      <c r="G80" s="202"/>
      <c r="H80" s="202"/>
      <c r="I80" s="173"/>
    </row>
    <row r="81" spans="2:9" ht="39.9" customHeight="1">
      <c r="B81" s="201"/>
      <c r="C81" s="202"/>
      <c r="D81" s="202"/>
      <c r="E81" s="202"/>
      <c r="F81" s="202"/>
      <c r="G81" s="202"/>
      <c r="H81" s="202"/>
      <c r="I81" s="173"/>
    </row>
    <row r="82" spans="2:9" ht="39.9" customHeight="1">
      <c r="B82" s="201"/>
      <c r="C82" s="202"/>
      <c r="D82" s="202"/>
      <c r="E82" s="202"/>
      <c r="F82" s="202"/>
      <c r="G82" s="202"/>
      <c r="H82" s="202"/>
      <c r="I82" s="173"/>
    </row>
    <row r="83" spans="2:9" ht="39.9" customHeight="1">
      <c r="B83" s="201"/>
      <c r="C83" s="202"/>
      <c r="D83" s="202"/>
      <c r="E83" s="202"/>
      <c r="F83" s="202"/>
      <c r="G83" s="202"/>
      <c r="H83" s="202"/>
      <c r="I83" s="173"/>
    </row>
    <row r="84" spans="2:9" ht="39.9" customHeight="1">
      <c r="B84" s="201"/>
      <c r="C84" s="202"/>
      <c r="D84" s="202"/>
      <c r="E84" s="202"/>
      <c r="F84" s="202"/>
      <c r="G84" s="202"/>
      <c r="H84" s="202"/>
      <c r="I84" s="173"/>
    </row>
    <row r="85" spans="2:9" ht="39.9" customHeight="1">
      <c r="B85" s="201"/>
      <c r="C85" s="202"/>
      <c r="D85" s="202"/>
      <c r="E85" s="202"/>
      <c r="F85" s="202"/>
      <c r="G85" s="202"/>
      <c r="H85" s="202"/>
      <c r="I85" s="173"/>
    </row>
    <row r="86" spans="2:9" ht="39.9" customHeight="1">
      <c r="B86" s="201"/>
      <c r="C86" s="202"/>
      <c r="D86" s="202"/>
      <c r="E86" s="202"/>
      <c r="F86" s="202"/>
      <c r="G86" s="202"/>
      <c r="H86" s="202"/>
      <c r="I86" s="173"/>
    </row>
    <row r="87" spans="2:9" ht="44.25" customHeight="1" thickBot="1">
      <c r="B87" s="203"/>
      <c r="C87" s="204"/>
      <c r="D87" s="204"/>
      <c r="E87" s="204"/>
      <c r="F87" s="204"/>
      <c r="G87" s="204"/>
      <c r="H87" s="204"/>
      <c r="I87" s="205"/>
    </row>
    <row r="88" spans="2:9" ht="44.25" customHeight="1">
      <c r="B88" s="195"/>
      <c r="C88" s="195"/>
      <c r="D88" s="195"/>
      <c r="E88" s="195"/>
      <c r="F88" s="195"/>
      <c r="G88" s="195"/>
      <c r="H88" s="195"/>
      <c r="I88" s="195"/>
    </row>
    <row r="89" spans="2:9" ht="44.25" customHeight="1">
      <c r="B89" s="195"/>
      <c r="C89" s="195"/>
      <c r="D89" s="195"/>
      <c r="E89" s="195"/>
      <c r="F89" s="195"/>
      <c r="G89" s="195"/>
      <c r="H89" s="195"/>
      <c r="I89" s="195"/>
    </row>
    <row r="90" spans="2:9" ht="44.25" customHeight="1">
      <c r="B90" s="195"/>
      <c r="C90" s="195"/>
      <c r="D90" s="195"/>
      <c r="E90" s="195"/>
      <c r="F90" s="195"/>
      <c r="G90" s="195"/>
      <c r="H90" s="195"/>
      <c r="I90" s="195"/>
    </row>
  </sheetData>
  <mergeCells count="23">
    <mergeCell ref="H7:I7"/>
    <mergeCell ref="H8:I8"/>
    <mergeCell ref="H9:I9"/>
    <mergeCell ref="H10:I10"/>
    <mergeCell ref="D1:H1"/>
    <mergeCell ref="B3:I3"/>
    <mergeCell ref="B4:B6"/>
    <mergeCell ref="D4:D6"/>
    <mergeCell ref="E4:E6"/>
    <mergeCell ref="F4:F6"/>
    <mergeCell ref="G4:G6"/>
    <mergeCell ref="H4:I6"/>
    <mergeCell ref="C4:C6"/>
    <mergeCell ref="F2:H2"/>
    <mergeCell ref="H22:I26"/>
    <mergeCell ref="H11:I11"/>
    <mergeCell ref="H14:I14"/>
    <mergeCell ref="H16:I16"/>
    <mergeCell ref="H12:I12"/>
    <mergeCell ref="H15:I15"/>
    <mergeCell ref="H17:I17"/>
    <mergeCell ref="H20:I21"/>
    <mergeCell ref="H13:I13"/>
  </mergeCells>
  <hyperlinks>
    <hyperlink ref="B1" location="main!A1" display="НАЗАД" xr:uid="{00000000-0004-0000-0200-000000000000}"/>
  </hyperlinks>
  <printOptions horizontalCentered="1"/>
  <pageMargins left="0" right="0" top="0.39370078740157483" bottom="0.39370078740157483" header="0" footer="0"/>
  <pageSetup paperSize="9" scale="21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     &amp;R&amp;D</oddFooter>
  </headerFooter>
  <drawing r:id="rId2"/>
  <legacyDrawing r:id="rId3"/>
  <controls>
    <mc:AlternateContent xmlns:mc="http://schemas.openxmlformats.org/markup-compatibility/2006">
      <mc:Choice Requires="x14">
        <control shapeId="568321" r:id="rId4" name="TextBox1">
          <controlPr defaultSize="0" autoFill="0" autoLine="0" linkedCell="скидка!F3" r:id="rId5">
            <anchor moveWithCells="1">
              <from>
                <xdr:col>8</xdr:col>
                <xdr:colOff>3680460</xdr:colOff>
                <xdr:row>0</xdr:row>
                <xdr:rowOff>106680</xdr:rowOff>
              </from>
              <to>
                <xdr:col>8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568321" r:id="rId4" name="TextBox1"/>
      </mc:Fallback>
    </mc:AlternateContent>
    <mc:AlternateContent xmlns:mc="http://schemas.openxmlformats.org/markup-compatibility/2006">
      <mc:Choice Requires="x14">
        <control shapeId="568322" r:id="rId6" name="TextBox2">
          <controlPr defaultSize="0" autoFill="0" autoLine="0" linkedCell="скидка!F7" r:id="rId7">
            <anchor moveWithCells="1">
              <from>
                <xdr:col>8</xdr:col>
                <xdr:colOff>6553200</xdr:colOff>
                <xdr:row>0</xdr:row>
                <xdr:rowOff>106680</xdr:rowOff>
              </from>
              <to>
                <xdr:col>8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568322" r:id="rId6" name="TextBox2"/>
      </mc:Fallback>
    </mc:AlternateContent>
    <mc:AlternateContent xmlns:mc="http://schemas.openxmlformats.org/markup-compatibility/2006">
      <mc:Choice Requires="x14">
        <control shapeId="568323" r:id="rId8" name="Label1">
          <controlPr defaultSize="0" autoLine="0" r:id="rId9">
            <anchor moveWithCells="1">
              <from>
                <xdr:col>8</xdr:col>
                <xdr:colOff>2118360</xdr:colOff>
                <xdr:row>0</xdr:row>
                <xdr:rowOff>121920</xdr:rowOff>
              </from>
              <to>
                <xdr:col>8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568323" r:id="rId8" name="Label1"/>
      </mc:Fallback>
    </mc:AlternateContent>
    <mc:AlternateContent xmlns:mc="http://schemas.openxmlformats.org/markup-compatibility/2006">
      <mc:Choice Requires="x14">
        <control shapeId="568324" r:id="rId10" name="Label2">
          <controlPr defaultSize="0" autoLine="0" r:id="rId11">
            <anchor moveWithCells="1">
              <from>
                <xdr:col>8</xdr:col>
                <xdr:colOff>4991100</xdr:colOff>
                <xdr:row>0</xdr:row>
                <xdr:rowOff>121920</xdr:rowOff>
              </from>
              <to>
                <xdr:col>8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568324" r:id="rId10" name="Label2"/>
      </mc:Fallback>
    </mc:AlternateContent>
  </control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7">
    <pageSetUpPr fitToPage="1"/>
  </sheetPr>
  <dimension ref="A1:J79"/>
  <sheetViews>
    <sheetView showGridLines="0" showRowColHeaders="0" zoomScale="40" zoomScaleNormal="40" zoomScaleSheetLayoutView="50" zoomScalePageLayoutView="93" workbookViewId="0">
      <pane ySplit="1" topLeftCell="A6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8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79.8867187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гостиная ЛОТОС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501" t="s">
        <v>4031</v>
      </c>
      <c r="G2" s="1501"/>
      <c r="H2" s="1501"/>
      <c r="I2" s="1501"/>
      <c r="J2" s="1339"/>
    </row>
    <row r="3" spans="1:10" s="86" customFormat="1" ht="61.2" thickBot="1">
      <c r="A3" s="58"/>
      <c r="B3" s="1370" t="s">
        <v>35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218" t="s">
        <v>46</v>
      </c>
      <c r="C7" s="584" t="s">
        <v>1421</v>
      </c>
      <c r="D7" s="446" t="s">
        <v>140</v>
      </c>
      <c r="E7" s="433">
        <f t="shared" ref="E7:E38" si="0">VLOOKUP(C7,Артикул,2,FALSE)</f>
        <v>39</v>
      </c>
      <c r="F7" s="663">
        <f t="shared" ref="F7:F38" si="1">VLOOKUP(C7,Артикул,3,FALSE)</f>
        <v>11240</v>
      </c>
      <c r="G7" s="344">
        <f>ROUNDUP(CEILING(F7*(1-скидка),1)*(1+наценка),1)</f>
        <v>8410</v>
      </c>
      <c r="H7" s="43"/>
      <c r="I7" s="1543" t="s">
        <v>509</v>
      </c>
      <c r="J7" s="1544"/>
    </row>
    <row r="8" spans="1:10" ht="41.25" customHeight="1">
      <c r="B8" s="230" t="s">
        <v>47</v>
      </c>
      <c r="C8" s="230" t="s">
        <v>1422</v>
      </c>
      <c r="D8" s="231" t="s">
        <v>141</v>
      </c>
      <c r="E8" s="232">
        <f t="shared" si="0"/>
        <v>27</v>
      </c>
      <c r="F8" s="375">
        <f t="shared" si="1"/>
        <v>7648</v>
      </c>
      <c r="G8" s="345">
        <f>ROUNDUP(CEILING(F8*(1-скидка),1)*(1+наценка),1)</f>
        <v>5723</v>
      </c>
      <c r="H8" s="45"/>
      <c r="I8" s="1545" t="s">
        <v>234</v>
      </c>
      <c r="J8" s="1422"/>
    </row>
    <row r="9" spans="1:10" ht="41.25" customHeight="1" thickBot="1">
      <c r="B9" s="233" t="s">
        <v>179</v>
      </c>
      <c r="C9" s="233" t="s">
        <v>1423</v>
      </c>
      <c r="D9" s="234" t="s">
        <v>180</v>
      </c>
      <c r="E9" s="442">
        <f t="shared" si="0"/>
        <v>34</v>
      </c>
      <c r="F9" s="376">
        <f t="shared" si="1"/>
        <v>8833</v>
      </c>
      <c r="G9" s="346">
        <f>ROUNDUP(CEILING(F9*(1-скидка),1)*(1+наценка),1)</f>
        <v>6609</v>
      </c>
      <c r="H9" s="45"/>
      <c r="I9" s="179"/>
      <c r="J9" s="287" t="s">
        <v>235</v>
      </c>
    </row>
    <row r="10" spans="1:10" ht="41.25" customHeight="1">
      <c r="B10" s="230" t="s">
        <v>49</v>
      </c>
      <c r="C10" s="230" t="s">
        <v>1430</v>
      </c>
      <c r="D10" s="235" t="s">
        <v>127</v>
      </c>
      <c r="E10" s="232">
        <f t="shared" si="0"/>
        <v>35</v>
      </c>
      <c r="F10" s="375">
        <f t="shared" si="1"/>
        <v>8254</v>
      </c>
      <c r="G10" s="164">
        <f t="shared" ref="G10:G31" si="2">ROUNDUP(CEILING(F10*(1-скидка),1)*(1+наценка),1)</f>
        <v>6176</v>
      </c>
      <c r="H10" s="45"/>
      <c r="I10" s="180"/>
      <c r="J10" s="287" t="s">
        <v>236</v>
      </c>
    </row>
    <row r="11" spans="1:10" ht="41.25" customHeight="1">
      <c r="B11" s="230" t="s">
        <v>50</v>
      </c>
      <c r="C11" s="230" t="s">
        <v>1431</v>
      </c>
      <c r="D11" s="235" t="s">
        <v>128</v>
      </c>
      <c r="E11" s="232">
        <f t="shared" si="0"/>
        <v>63</v>
      </c>
      <c r="F11" s="375">
        <f t="shared" si="1"/>
        <v>15570</v>
      </c>
      <c r="G11" s="221">
        <f t="shared" si="2"/>
        <v>11650</v>
      </c>
      <c r="H11" s="45"/>
      <c r="I11" s="180"/>
      <c r="J11" s="287"/>
    </row>
    <row r="12" spans="1:10" ht="41.25" customHeight="1">
      <c r="B12" s="230" t="s">
        <v>51</v>
      </c>
      <c r="C12" s="230" t="s">
        <v>1432</v>
      </c>
      <c r="D12" s="235" t="s">
        <v>142</v>
      </c>
      <c r="E12" s="232">
        <f t="shared" si="0"/>
        <v>37</v>
      </c>
      <c r="F12" s="375">
        <f t="shared" si="1"/>
        <v>8719</v>
      </c>
      <c r="G12" s="164">
        <f t="shared" si="2"/>
        <v>6524</v>
      </c>
      <c r="H12" s="43"/>
      <c r="I12" s="1546" t="s">
        <v>112</v>
      </c>
      <c r="J12" s="1547"/>
    </row>
    <row r="13" spans="1:10" ht="41.25" customHeight="1">
      <c r="B13" s="230" t="s">
        <v>52</v>
      </c>
      <c r="C13" s="230" t="s">
        <v>1433</v>
      </c>
      <c r="D13" s="235" t="s">
        <v>143</v>
      </c>
      <c r="E13" s="232">
        <f t="shared" si="0"/>
        <v>50</v>
      </c>
      <c r="F13" s="375">
        <f t="shared" si="1"/>
        <v>11232</v>
      </c>
      <c r="G13" s="164">
        <f t="shared" si="2"/>
        <v>8404</v>
      </c>
      <c r="H13" s="43"/>
      <c r="I13" s="174"/>
      <c r="J13" s="461" t="s">
        <v>237</v>
      </c>
    </row>
    <row r="14" spans="1:10" ht="41.25" customHeight="1">
      <c r="B14" s="230" t="s">
        <v>53</v>
      </c>
      <c r="C14" s="230" t="s">
        <v>1434</v>
      </c>
      <c r="D14" s="235" t="s">
        <v>144</v>
      </c>
      <c r="E14" s="232">
        <f t="shared" si="0"/>
        <v>66</v>
      </c>
      <c r="F14" s="375">
        <f t="shared" si="1"/>
        <v>13880</v>
      </c>
      <c r="G14" s="345">
        <f t="shared" si="2"/>
        <v>10386</v>
      </c>
      <c r="H14" s="43"/>
      <c r="I14" s="179"/>
      <c r="J14" s="496" t="s">
        <v>238</v>
      </c>
    </row>
    <row r="15" spans="1:10" ht="41.25" customHeight="1">
      <c r="B15" s="230" t="s">
        <v>181</v>
      </c>
      <c r="C15" s="230" t="s">
        <v>1436</v>
      </c>
      <c r="D15" s="235" t="s">
        <v>182</v>
      </c>
      <c r="E15" s="232">
        <f t="shared" si="0"/>
        <v>62</v>
      </c>
      <c r="F15" s="375">
        <f t="shared" si="1"/>
        <v>12376</v>
      </c>
      <c r="G15" s="164">
        <f t="shared" si="2"/>
        <v>9260</v>
      </c>
      <c r="H15" s="43"/>
      <c r="I15" s="26"/>
      <c r="J15" s="465"/>
    </row>
    <row r="16" spans="1:10" ht="41.25" customHeight="1" thickBot="1">
      <c r="B16" s="230" t="s">
        <v>183</v>
      </c>
      <c r="C16" s="230" t="s">
        <v>1437</v>
      </c>
      <c r="D16" s="235" t="s">
        <v>184</v>
      </c>
      <c r="E16" s="232">
        <f t="shared" si="0"/>
        <v>51</v>
      </c>
      <c r="F16" s="375">
        <f t="shared" si="1"/>
        <v>10019</v>
      </c>
      <c r="G16" s="164">
        <f t="shared" si="2"/>
        <v>7497</v>
      </c>
      <c r="H16" s="43"/>
      <c r="I16" s="1548" t="s">
        <v>239</v>
      </c>
      <c r="J16" s="1549"/>
    </row>
    <row r="17" spans="2:10" ht="41.25" customHeight="1">
      <c r="B17" s="218" t="s">
        <v>81</v>
      </c>
      <c r="C17" s="218" t="s">
        <v>1574</v>
      </c>
      <c r="D17" s="219" t="s">
        <v>10</v>
      </c>
      <c r="E17" s="220">
        <f t="shared" si="0"/>
        <v>15</v>
      </c>
      <c r="F17" s="374">
        <f t="shared" si="1"/>
        <v>2333</v>
      </c>
      <c r="G17" s="163">
        <f t="shared" si="2"/>
        <v>1746</v>
      </c>
      <c r="H17" s="43"/>
      <c r="I17" s="1548" t="s">
        <v>7</v>
      </c>
      <c r="J17" s="1549"/>
    </row>
    <row r="18" spans="2:10" ht="41.25" customHeight="1">
      <c r="B18" s="230" t="s">
        <v>82</v>
      </c>
      <c r="C18" s="230" t="s">
        <v>1575</v>
      </c>
      <c r="D18" s="235" t="s">
        <v>11</v>
      </c>
      <c r="E18" s="232">
        <f t="shared" si="0"/>
        <v>31</v>
      </c>
      <c r="F18" s="375">
        <f t="shared" si="1"/>
        <v>4328</v>
      </c>
      <c r="G18" s="164">
        <f t="shared" si="2"/>
        <v>3239</v>
      </c>
      <c r="H18" s="43"/>
      <c r="I18" s="453" t="s">
        <v>673</v>
      </c>
      <c r="J18" s="288"/>
    </row>
    <row r="19" spans="2:10" ht="41.25" customHeight="1">
      <c r="B19" s="230" t="s">
        <v>48</v>
      </c>
      <c r="C19" s="230" t="s">
        <v>48</v>
      </c>
      <c r="D19" s="235" t="s">
        <v>12</v>
      </c>
      <c r="E19" s="232">
        <f t="shared" si="0"/>
        <v>13</v>
      </c>
      <c r="F19" s="375">
        <f t="shared" si="1"/>
        <v>3091</v>
      </c>
      <c r="G19" s="164">
        <f t="shared" si="2"/>
        <v>2313</v>
      </c>
      <c r="H19" s="43"/>
      <c r="I19" s="180"/>
      <c r="J19" s="439"/>
    </row>
    <row r="20" spans="2:10" ht="41.25" customHeight="1">
      <c r="B20" s="230" t="s">
        <v>13</v>
      </c>
      <c r="C20" s="230" t="s">
        <v>13</v>
      </c>
      <c r="D20" s="235" t="s">
        <v>14</v>
      </c>
      <c r="E20" s="232">
        <f t="shared" si="0"/>
        <v>10</v>
      </c>
      <c r="F20" s="375">
        <f t="shared" si="1"/>
        <v>1856</v>
      </c>
      <c r="G20" s="221">
        <f t="shared" si="2"/>
        <v>1389</v>
      </c>
      <c r="H20" s="43"/>
      <c r="I20" s="1359" t="s">
        <v>877</v>
      </c>
      <c r="J20" s="1360"/>
    </row>
    <row r="21" spans="2:10" ht="41.25" customHeight="1">
      <c r="B21" s="230" t="s">
        <v>202</v>
      </c>
      <c r="C21" s="230" t="s">
        <v>1591</v>
      </c>
      <c r="D21" s="235" t="s">
        <v>113</v>
      </c>
      <c r="E21" s="232">
        <f t="shared" si="0"/>
        <v>11</v>
      </c>
      <c r="F21" s="375">
        <f t="shared" si="1"/>
        <v>1538</v>
      </c>
      <c r="G21" s="166">
        <f>ROUNDUP(CEILING(F21*(1-скидка),1)*(1+наценка),1)</f>
        <v>1151</v>
      </c>
      <c r="H21" s="43"/>
      <c r="I21" s="1359"/>
      <c r="J21" s="1360"/>
    </row>
    <row r="22" spans="2:10" ht="41.25" customHeight="1" thickBot="1">
      <c r="B22" s="112" t="s">
        <v>168</v>
      </c>
      <c r="C22" s="112" t="s">
        <v>168</v>
      </c>
      <c r="D22" s="285" t="s">
        <v>169</v>
      </c>
      <c r="E22" s="193">
        <f t="shared" si="0"/>
        <v>11</v>
      </c>
      <c r="F22" s="372">
        <f t="shared" si="1"/>
        <v>2834</v>
      </c>
      <c r="G22" s="175">
        <f t="shared" si="2"/>
        <v>2121</v>
      </c>
      <c r="H22" s="43"/>
      <c r="I22" s="1359"/>
      <c r="J22" s="1360"/>
    </row>
    <row r="23" spans="2:10" ht="41.25" customHeight="1">
      <c r="B23" s="218" t="s">
        <v>36</v>
      </c>
      <c r="C23" s="218" t="s">
        <v>1438</v>
      </c>
      <c r="D23" s="219" t="s">
        <v>145</v>
      </c>
      <c r="E23" s="458">
        <f t="shared" si="0"/>
        <v>65</v>
      </c>
      <c r="F23" s="460">
        <f t="shared" si="1"/>
        <v>12575</v>
      </c>
      <c r="G23" s="301">
        <f t="shared" si="2"/>
        <v>9409</v>
      </c>
      <c r="H23" s="43"/>
      <c r="I23" s="48"/>
      <c r="J23" s="46"/>
    </row>
    <row r="24" spans="2:10" ht="41.25" customHeight="1">
      <c r="B24" s="230" t="s">
        <v>37</v>
      </c>
      <c r="C24" s="230" t="s">
        <v>1439</v>
      </c>
      <c r="D24" s="235" t="s">
        <v>146</v>
      </c>
      <c r="E24" s="459">
        <f t="shared" si="0"/>
        <v>92</v>
      </c>
      <c r="F24" s="394">
        <f t="shared" si="1"/>
        <v>20191</v>
      </c>
      <c r="G24" s="302">
        <f t="shared" si="2"/>
        <v>15107</v>
      </c>
      <c r="H24" s="43"/>
      <c r="I24" s="222"/>
      <c r="J24" s="46"/>
    </row>
    <row r="25" spans="2:10" ht="41.25" customHeight="1">
      <c r="B25" s="230" t="s">
        <v>38</v>
      </c>
      <c r="C25" s="230" t="s">
        <v>1440</v>
      </c>
      <c r="D25" s="235" t="s">
        <v>147</v>
      </c>
      <c r="E25" s="459">
        <f t="shared" si="0"/>
        <v>70</v>
      </c>
      <c r="F25" s="394">
        <f t="shared" si="1"/>
        <v>14904</v>
      </c>
      <c r="G25" s="302">
        <f t="shared" si="2"/>
        <v>11152</v>
      </c>
      <c r="H25" s="43"/>
      <c r="I25" s="222"/>
      <c r="J25" s="46"/>
    </row>
    <row r="26" spans="2:10" ht="41.25" customHeight="1">
      <c r="B26" s="230" t="s">
        <v>39</v>
      </c>
      <c r="C26" s="230" t="s">
        <v>1441</v>
      </c>
      <c r="D26" s="235" t="s">
        <v>148</v>
      </c>
      <c r="E26" s="459">
        <f t="shared" si="0"/>
        <v>90</v>
      </c>
      <c r="F26" s="394">
        <f t="shared" si="1"/>
        <v>18244</v>
      </c>
      <c r="G26" s="302">
        <f t="shared" si="2"/>
        <v>13651</v>
      </c>
      <c r="H26" s="43"/>
      <c r="I26" s="222"/>
      <c r="J26" s="46"/>
    </row>
    <row r="27" spans="2:10" ht="41.25" customHeight="1">
      <c r="B27" s="230" t="s">
        <v>40</v>
      </c>
      <c r="C27" s="230" t="s">
        <v>1442</v>
      </c>
      <c r="D27" s="235" t="s">
        <v>147</v>
      </c>
      <c r="E27" s="459">
        <f t="shared" si="0"/>
        <v>72</v>
      </c>
      <c r="F27" s="394">
        <f t="shared" si="1"/>
        <v>17955</v>
      </c>
      <c r="G27" s="302">
        <f t="shared" si="2"/>
        <v>13434</v>
      </c>
      <c r="H27" s="43"/>
      <c r="I27" s="222"/>
      <c r="J27" s="46"/>
    </row>
    <row r="28" spans="2:10" ht="41.25" customHeight="1">
      <c r="B28" s="230" t="s">
        <v>41</v>
      </c>
      <c r="C28" s="230" t="s">
        <v>1443</v>
      </c>
      <c r="D28" s="235" t="s">
        <v>149</v>
      </c>
      <c r="E28" s="459">
        <f t="shared" si="0"/>
        <v>47</v>
      </c>
      <c r="F28" s="394">
        <f t="shared" si="1"/>
        <v>11277</v>
      </c>
      <c r="G28" s="302">
        <f t="shared" si="2"/>
        <v>8438</v>
      </c>
      <c r="H28" s="43"/>
      <c r="I28" s="48"/>
      <c r="J28" s="46"/>
    </row>
    <row r="29" spans="2:10" ht="41.25" customHeight="1">
      <c r="B29" s="230" t="s">
        <v>42</v>
      </c>
      <c r="C29" s="230" t="s">
        <v>1444</v>
      </c>
      <c r="D29" s="235" t="s">
        <v>150</v>
      </c>
      <c r="E29" s="459">
        <f t="shared" si="0"/>
        <v>134</v>
      </c>
      <c r="F29" s="394">
        <f t="shared" si="1"/>
        <v>24660</v>
      </c>
      <c r="G29" s="302">
        <f t="shared" si="2"/>
        <v>18451</v>
      </c>
      <c r="H29" s="43"/>
      <c r="I29" s="48"/>
      <c r="J29" s="46"/>
    </row>
    <row r="30" spans="2:10" ht="41.25" customHeight="1">
      <c r="B30" s="230" t="s">
        <v>43</v>
      </c>
      <c r="C30" s="230" t="s">
        <v>1445</v>
      </c>
      <c r="D30" s="284" t="s">
        <v>129</v>
      </c>
      <c r="E30" s="459">
        <f t="shared" si="0"/>
        <v>46</v>
      </c>
      <c r="F30" s="372">
        <f t="shared" si="1"/>
        <v>10419</v>
      </c>
      <c r="G30" s="302">
        <f>ROUNDUP(CEILING(F30*(1-скидка),1)*(1+наценка),1)</f>
        <v>7796</v>
      </c>
      <c r="H30" s="43"/>
      <c r="I30" s="48"/>
      <c r="J30" s="46"/>
    </row>
    <row r="31" spans="2:10" ht="41.25" customHeight="1">
      <c r="B31" s="112" t="s">
        <v>61</v>
      </c>
      <c r="C31" s="112" t="s">
        <v>1447</v>
      </c>
      <c r="D31" s="285" t="s">
        <v>131</v>
      </c>
      <c r="E31" s="334">
        <f t="shared" si="0"/>
        <v>91</v>
      </c>
      <c r="F31" s="372">
        <f t="shared" si="1"/>
        <v>17693</v>
      </c>
      <c r="G31" s="302">
        <f t="shared" si="2"/>
        <v>13238</v>
      </c>
      <c r="H31" s="43"/>
      <c r="I31" s="48"/>
      <c r="J31" s="46"/>
    </row>
    <row r="32" spans="2:10" ht="41.25" customHeight="1">
      <c r="B32" s="230" t="s">
        <v>45</v>
      </c>
      <c r="C32" s="230" t="s">
        <v>1448</v>
      </c>
      <c r="D32" s="235" t="s">
        <v>149</v>
      </c>
      <c r="E32" s="459">
        <f t="shared" si="0"/>
        <v>43</v>
      </c>
      <c r="F32" s="394">
        <f t="shared" si="1"/>
        <v>11277</v>
      </c>
      <c r="G32" s="302">
        <f t="shared" ref="G32:G38" si="3">ROUNDUP(CEILING(F32*(1-скидка),1)*(1+наценка),1)</f>
        <v>8438</v>
      </c>
      <c r="H32" s="43"/>
      <c r="I32" s="48"/>
      <c r="J32" s="46"/>
    </row>
    <row r="33" spans="2:10" ht="41.25" customHeight="1">
      <c r="B33" s="183" t="s">
        <v>193</v>
      </c>
      <c r="C33" s="183" t="s">
        <v>1733</v>
      </c>
      <c r="D33" s="286" t="s">
        <v>185</v>
      </c>
      <c r="E33" s="240">
        <f t="shared" si="0"/>
        <v>44</v>
      </c>
      <c r="F33" s="666">
        <f t="shared" si="1"/>
        <v>6666</v>
      </c>
      <c r="G33" s="302">
        <f t="shared" si="3"/>
        <v>4988</v>
      </c>
      <c r="H33" s="43"/>
      <c r="I33" s="48"/>
      <c r="J33" s="46"/>
    </row>
    <row r="34" spans="2:10" ht="41.25" customHeight="1">
      <c r="B34" s="183" t="s">
        <v>186</v>
      </c>
      <c r="C34" s="183" t="s">
        <v>1449</v>
      </c>
      <c r="D34" s="286" t="s">
        <v>139</v>
      </c>
      <c r="E34" s="240">
        <f t="shared" si="0"/>
        <v>114</v>
      </c>
      <c r="F34" s="666">
        <f t="shared" si="1"/>
        <v>23179</v>
      </c>
      <c r="G34" s="302">
        <f t="shared" si="3"/>
        <v>17343</v>
      </c>
      <c r="H34" s="43"/>
      <c r="I34" s="260"/>
      <c r="J34" s="46"/>
    </row>
    <row r="35" spans="2:10" ht="41.25" customHeight="1">
      <c r="B35" s="230" t="s">
        <v>195</v>
      </c>
      <c r="C35" s="230" t="s">
        <v>1450</v>
      </c>
      <c r="D35" s="235" t="s">
        <v>129</v>
      </c>
      <c r="E35" s="459">
        <f t="shared" si="0"/>
        <v>49</v>
      </c>
      <c r="F35" s="394">
        <f t="shared" si="1"/>
        <v>8541</v>
      </c>
      <c r="G35" s="302">
        <f t="shared" si="3"/>
        <v>6391</v>
      </c>
      <c r="H35" s="43"/>
      <c r="I35" s="48"/>
      <c r="J35" s="46"/>
    </row>
    <row r="36" spans="2:10" ht="41.25" customHeight="1">
      <c r="B36" s="230" t="s">
        <v>233</v>
      </c>
      <c r="C36" s="230" t="s">
        <v>1452</v>
      </c>
      <c r="D36" s="285" t="s">
        <v>230</v>
      </c>
      <c r="E36" s="334">
        <f t="shared" si="0"/>
        <v>120</v>
      </c>
      <c r="F36" s="372">
        <f t="shared" si="1"/>
        <v>24921</v>
      </c>
      <c r="G36" s="302">
        <f t="shared" si="3"/>
        <v>18646</v>
      </c>
      <c r="H36" s="43"/>
      <c r="I36" s="283"/>
      <c r="J36" s="46"/>
    </row>
    <row r="37" spans="2:10" ht="41.25" customHeight="1">
      <c r="B37" s="230" t="s">
        <v>258</v>
      </c>
      <c r="C37" s="230" t="s">
        <v>1453</v>
      </c>
      <c r="D37" s="285" t="s">
        <v>131</v>
      </c>
      <c r="E37" s="334">
        <f t="shared" si="0"/>
        <v>105</v>
      </c>
      <c r="F37" s="372">
        <f t="shared" si="1"/>
        <v>19889</v>
      </c>
      <c r="G37" s="302">
        <f t="shared" si="3"/>
        <v>14881</v>
      </c>
      <c r="H37" s="43"/>
      <c r="I37" s="309"/>
      <c r="J37" s="46"/>
    </row>
    <row r="38" spans="2:10" ht="41.25" customHeight="1" thickBot="1">
      <c r="B38" s="233" t="s">
        <v>8</v>
      </c>
      <c r="C38" s="233" t="s">
        <v>8</v>
      </c>
      <c r="D38" s="241" t="s">
        <v>9</v>
      </c>
      <c r="E38" s="457">
        <f t="shared" si="0"/>
        <v>30</v>
      </c>
      <c r="F38" s="455">
        <f t="shared" si="1"/>
        <v>5143</v>
      </c>
      <c r="G38" s="456">
        <f t="shared" si="3"/>
        <v>3848</v>
      </c>
      <c r="H38" s="43"/>
      <c r="I38" s="48"/>
      <c r="J38" s="46"/>
    </row>
    <row r="39" spans="2:10" ht="41.25" customHeight="1">
      <c r="B39" s="451"/>
      <c r="C39" s="695"/>
      <c r="D39" s="265"/>
      <c r="E39" s="265"/>
      <c r="F39" s="452"/>
      <c r="G39" s="150"/>
      <c r="H39" s="43"/>
      <c r="I39" s="367"/>
      <c r="J39" s="46"/>
    </row>
    <row r="40" spans="2:10" ht="41.25" customHeight="1">
      <c r="B40" s="451"/>
      <c r="C40" s="695"/>
      <c r="D40" s="265"/>
      <c r="E40" s="265"/>
      <c r="F40" s="452"/>
      <c r="G40" s="150"/>
      <c r="H40" s="43"/>
      <c r="I40" s="367"/>
      <c r="J40" s="46"/>
    </row>
    <row r="41" spans="2:10" ht="41.25" customHeight="1">
      <c r="B41" s="451"/>
      <c r="C41" s="695"/>
      <c r="D41" s="265"/>
      <c r="E41" s="265"/>
      <c r="F41" s="452"/>
      <c r="G41" s="150"/>
      <c r="H41" s="43"/>
      <c r="I41" s="367"/>
      <c r="J41" s="46"/>
    </row>
    <row r="42" spans="2:10" ht="41.25" customHeight="1">
      <c r="B42" s="451"/>
      <c r="C42" s="695"/>
      <c r="D42" s="265"/>
      <c r="E42" s="265"/>
      <c r="F42" s="452"/>
      <c r="G42" s="150"/>
      <c r="H42" s="43"/>
      <c r="I42" s="367"/>
      <c r="J42" s="46"/>
    </row>
    <row r="43" spans="2:10" ht="41.25" customHeight="1">
      <c r="B43" s="451"/>
      <c r="C43" s="695"/>
      <c r="D43" s="265"/>
      <c r="E43" s="265"/>
      <c r="F43" s="452"/>
      <c r="G43" s="150"/>
      <c r="H43" s="43"/>
      <c r="I43" s="367"/>
      <c r="J43" s="46"/>
    </row>
    <row r="44" spans="2:10" ht="41.25" customHeight="1">
      <c r="B44" s="451"/>
      <c r="C44" s="695"/>
      <c r="D44" s="265"/>
      <c r="E44" s="265"/>
      <c r="F44" s="452"/>
      <c r="G44" s="150"/>
      <c r="H44" s="43"/>
      <c r="I44" s="367"/>
      <c r="J44" s="46"/>
    </row>
    <row r="45" spans="2:10" ht="41.25" customHeight="1">
      <c r="B45" s="451"/>
      <c r="C45" s="695"/>
      <c r="D45" s="265"/>
      <c r="E45" s="265"/>
      <c r="F45" s="452"/>
      <c r="G45" s="150"/>
      <c r="H45" s="43"/>
      <c r="I45" s="367"/>
      <c r="J45" s="46"/>
    </row>
    <row r="46" spans="2:10" ht="24.75" customHeight="1">
      <c r="B46" s="1515" t="s">
        <v>24</v>
      </c>
      <c r="C46" s="1516"/>
      <c r="D46" s="1516"/>
      <c r="E46" s="1516"/>
      <c r="F46" s="1516"/>
      <c r="G46" s="1516"/>
      <c r="H46" s="1516"/>
      <c r="I46" s="1516"/>
      <c r="J46" s="1517"/>
    </row>
    <row r="47" spans="2:10" ht="32.25" customHeight="1" thickBot="1">
      <c r="B47" s="1515"/>
      <c r="C47" s="1516"/>
      <c r="D47" s="1516"/>
      <c r="E47" s="1516"/>
      <c r="F47" s="1516"/>
      <c r="G47" s="1516"/>
      <c r="H47" s="1516"/>
      <c r="I47" s="1516"/>
      <c r="J47" s="1517"/>
    </row>
    <row r="48" spans="2:10" ht="41.25" customHeight="1">
      <c r="B48" s="242" t="s">
        <v>54</v>
      </c>
      <c r="C48" s="242"/>
      <c r="D48" s="220" t="s">
        <v>152</v>
      </c>
      <c r="E48" s="220">
        <f>E12+E12+E32+E32+E20+E8+E21</f>
        <v>208</v>
      </c>
      <c r="F48" s="224">
        <f>F12+F12+F32+F32+F20+F8+F21</f>
        <v>51034</v>
      </c>
      <c r="G48" s="344">
        <f t="shared" ref="G48:G56" si="4">ROUNDUP(CEILING(F48*(1-скидка),1)*(1+наценка),1)</f>
        <v>38184</v>
      </c>
      <c r="H48" s="43"/>
      <c r="I48" s="43"/>
      <c r="J48" s="44"/>
    </row>
    <row r="49" spans="2:10" ht="41.25" customHeight="1">
      <c r="B49" s="447" t="s">
        <v>79</v>
      </c>
      <c r="C49" s="447"/>
      <c r="D49" s="232" t="s">
        <v>151</v>
      </c>
      <c r="E49" s="232">
        <f>E27+E24+E20+E20+E8+E12</f>
        <v>248</v>
      </c>
      <c r="F49" s="226">
        <f>F27+F24+F20+F20+F8+F12</f>
        <v>58225</v>
      </c>
      <c r="G49" s="345">
        <f t="shared" si="4"/>
        <v>43564</v>
      </c>
      <c r="H49" s="43"/>
      <c r="I49" s="43"/>
      <c r="J49" s="44"/>
    </row>
    <row r="50" spans="2:10" ht="41.25" customHeight="1">
      <c r="B50" s="243" t="s">
        <v>55</v>
      </c>
      <c r="C50" s="243"/>
      <c r="D50" s="232" t="s">
        <v>151</v>
      </c>
      <c r="E50" s="232">
        <f>E24+E32+E14+E20+E20</f>
        <v>221</v>
      </c>
      <c r="F50" s="226">
        <f>F24+F32+F14+F20+F20</f>
        <v>49060</v>
      </c>
      <c r="G50" s="345">
        <f t="shared" si="4"/>
        <v>36707</v>
      </c>
      <c r="H50" s="43"/>
      <c r="I50" s="43"/>
      <c r="J50" s="44"/>
    </row>
    <row r="51" spans="2:10" ht="41.25" customHeight="1">
      <c r="B51" s="243" t="s">
        <v>187</v>
      </c>
      <c r="C51" s="243"/>
      <c r="D51" s="232" t="s">
        <v>151</v>
      </c>
      <c r="E51" s="232">
        <f>E24+E28+E7+E14+E20+E20</f>
        <v>264</v>
      </c>
      <c r="F51" s="226">
        <f>F24+F28+F7+F14+F20+F20</f>
        <v>60300</v>
      </c>
      <c r="G51" s="345">
        <f t="shared" si="4"/>
        <v>45117</v>
      </c>
      <c r="H51" s="43"/>
      <c r="I51" s="43"/>
      <c r="J51" s="44"/>
    </row>
    <row r="52" spans="2:10" ht="41.25" customHeight="1">
      <c r="B52" s="243" t="s">
        <v>188</v>
      </c>
      <c r="C52" s="243"/>
      <c r="D52" s="232" t="s">
        <v>189</v>
      </c>
      <c r="E52" s="232">
        <f>E27+E27+E30+E30+E15+E22+E22+E22</f>
        <v>331</v>
      </c>
      <c r="F52" s="226">
        <f>F27+F27+F30+F30+F15+F22+F22+F22</f>
        <v>77626</v>
      </c>
      <c r="G52" s="345">
        <f t="shared" si="4"/>
        <v>58080</v>
      </c>
      <c r="H52" s="43"/>
      <c r="I52" s="43"/>
      <c r="J52" s="44"/>
    </row>
    <row r="53" spans="2:10" ht="41.25" customHeight="1">
      <c r="B53" s="243" t="s">
        <v>190</v>
      </c>
      <c r="C53" s="243"/>
      <c r="D53" s="232" t="s">
        <v>191</v>
      </c>
      <c r="E53" s="232">
        <f>E38+E37+E30+E25+E25+E15+E22+E22+E22</f>
        <v>416</v>
      </c>
      <c r="F53" s="226">
        <f>F38+F37+F30+F25+F25+F15+F22+F22+F22</f>
        <v>86137</v>
      </c>
      <c r="G53" s="345">
        <f t="shared" si="4"/>
        <v>64448</v>
      </c>
      <c r="H53" s="43"/>
      <c r="I53" s="43"/>
      <c r="J53" s="44"/>
    </row>
    <row r="54" spans="2:10" ht="41.25" customHeight="1">
      <c r="B54" s="243" t="s">
        <v>192</v>
      </c>
      <c r="C54" s="243"/>
      <c r="D54" s="232" t="s">
        <v>191</v>
      </c>
      <c r="E54" s="232">
        <f>E38+E31+E30+E27+E27+E9+E15+E22+E22</f>
        <v>429</v>
      </c>
      <c r="F54" s="226">
        <f>F38+F31+F30+F27+F27+F9+F15+F22+F22</f>
        <v>96042</v>
      </c>
      <c r="G54" s="345">
        <f t="shared" si="4"/>
        <v>71859</v>
      </c>
      <c r="H54" s="43"/>
      <c r="I54" s="43"/>
      <c r="J54" s="44"/>
    </row>
    <row r="55" spans="2:10" ht="41.25" customHeight="1">
      <c r="B55" s="447" t="s">
        <v>199</v>
      </c>
      <c r="C55" s="447"/>
      <c r="D55" s="448" t="s">
        <v>671</v>
      </c>
      <c r="E55" s="448">
        <f>E35+E36+E25+E16+E20+E20+E20</f>
        <v>320</v>
      </c>
      <c r="F55" s="394">
        <f>F35+F36+F25+F16+F20+F20+F20</f>
        <v>63953</v>
      </c>
      <c r="G55" s="345">
        <f t="shared" si="4"/>
        <v>47850</v>
      </c>
      <c r="H55" s="43"/>
      <c r="I55" s="43"/>
      <c r="J55" s="44"/>
    </row>
    <row r="56" spans="2:10" ht="41.25" customHeight="1" thickBot="1">
      <c r="B56" s="449" t="s">
        <v>672</v>
      </c>
      <c r="C56" s="449"/>
      <c r="D56" s="450" t="s">
        <v>163</v>
      </c>
      <c r="E56" s="450">
        <f>E8+E16+E20+E20+E27+E27</f>
        <v>242</v>
      </c>
      <c r="F56" s="373">
        <f>F8+F16+F20+F20+F27+F27</f>
        <v>57289</v>
      </c>
      <c r="G56" s="346">
        <f t="shared" si="4"/>
        <v>42864</v>
      </c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>
      <c r="B75" s="50"/>
      <c r="C75" s="687"/>
      <c r="D75" s="51"/>
      <c r="E75" s="51"/>
      <c r="F75" s="52"/>
      <c r="G75" s="52"/>
      <c r="H75" s="43"/>
      <c r="I75" s="43"/>
      <c r="J75" s="44"/>
    </row>
    <row r="76" spans="2:10" ht="41.25" customHeight="1">
      <c r="B76" s="50"/>
      <c r="C76" s="687"/>
      <c r="D76" s="51"/>
      <c r="E76" s="51"/>
      <c r="F76" s="52"/>
      <c r="G76" s="52"/>
      <c r="H76" s="43"/>
      <c r="I76" s="43"/>
      <c r="J76" s="44"/>
    </row>
    <row r="77" spans="2:10" ht="41.25" customHeight="1">
      <c r="B77" s="50"/>
      <c r="C77" s="687"/>
      <c r="D77" s="51"/>
      <c r="E77" s="51"/>
      <c r="F77" s="52"/>
      <c r="G77" s="52"/>
      <c r="H77" s="43"/>
      <c r="I77" s="43"/>
      <c r="J77" s="44"/>
    </row>
    <row r="78" spans="2:10" ht="41.25" customHeight="1">
      <c r="B78" s="50"/>
      <c r="C78" s="687"/>
      <c r="D78" s="51"/>
      <c r="E78" s="51"/>
      <c r="F78" s="52"/>
      <c r="G78" s="52"/>
      <c r="H78" s="43"/>
      <c r="I78" s="43"/>
      <c r="J78" s="44"/>
    </row>
    <row r="79" spans="2:10" ht="41.25" customHeight="1" thickBot="1">
      <c r="B79" s="53"/>
      <c r="C79" s="688"/>
      <c r="D79" s="54"/>
      <c r="E79" s="54"/>
      <c r="F79" s="55"/>
      <c r="G79" s="55"/>
      <c r="H79" s="49"/>
      <c r="I79" s="49"/>
      <c r="J79" s="56"/>
    </row>
  </sheetData>
  <mergeCells count="17">
    <mergeCell ref="B46:J47"/>
    <mergeCell ref="I7:J7"/>
    <mergeCell ref="I8:J8"/>
    <mergeCell ref="I12:J12"/>
    <mergeCell ref="I16:J16"/>
    <mergeCell ref="I17:J17"/>
    <mergeCell ref="I20:J22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F2:I2"/>
  </mergeCells>
  <hyperlinks>
    <hyperlink ref="B1" location="main!A1" display="НАЗАД" xr:uid="{00000000-0004-0000-1D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148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6148" r:id="rId4" name="Label2"/>
      </mc:Fallback>
    </mc:AlternateContent>
    <mc:AlternateContent xmlns:mc="http://schemas.openxmlformats.org/markup-compatibility/2006">
      <mc:Choice Requires="x14">
        <control shapeId="6147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6147" r:id="rId6" name="Label1"/>
      </mc:Fallback>
    </mc:AlternateContent>
    <mc:AlternateContent xmlns:mc="http://schemas.openxmlformats.org/markup-compatibility/2006">
      <mc:Choice Requires="x14">
        <control shapeId="6146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6146" r:id="rId8" name="TextBox2"/>
      </mc:Fallback>
    </mc:AlternateContent>
    <mc:AlternateContent xmlns:mc="http://schemas.openxmlformats.org/markup-compatibility/2006">
      <mc:Choice Requires="x14">
        <control shapeId="6145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6145" r:id="rId10" name="TextBox1"/>
      </mc:Fallback>
    </mc:AlternateContent>
  </control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11">
    <pageSetUpPr fitToPage="1"/>
  </sheetPr>
  <dimension ref="A1:L63"/>
  <sheetViews>
    <sheetView showGridLines="0" showRowColHeaders="0" zoomScale="40" zoomScaleNormal="4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15" customWidth="1"/>
    <col min="2" max="2" width="77" style="14" customWidth="1"/>
    <col min="3" max="3" width="35.5546875" style="14" hidden="1" customWidth="1"/>
    <col min="4" max="4" width="35.88671875" style="14" customWidth="1"/>
    <col min="5" max="5" width="15.5546875" style="14" customWidth="1"/>
    <col min="6" max="6" width="38.5546875" style="17" customWidth="1"/>
    <col min="7" max="7" width="36" style="18" customWidth="1"/>
    <col min="8" max="8" width="1.6640625" style="18" customWidth="1"/>
    <col min="9" max="9" width="20.88671875" style="18" customWidth="1"/>
    <col min="10" max="10" width="109.6640625" style="19" customWidth="1"/>
    <col min="11" max="11" width="9.109375" style="14"/>
    <col min="12" max="12" width="19.88671875" style="14" bestFit="1" customWidth="1"/>
    <col min="13" max="16384" width="9.109375" style="14"/>
  </cols>
  <sheetData>
    <row r="1" spans="1:10" ht="46.2">
      <c r="B1" s="70" t="s">
        <v>57</v>
      </c>
      <c r="C1" s="70"/>
      <c r="D1" s="1550" t="str">
        <f>B3</f>
        <v>Прайс-лист прихожая ЛОТОС</v>
      </c>
      <c r="E1" s="1550"/>
      <c r="F1" s="1550"/>
      <c r="G1" s="1550"/>
      <c r="H1" s="1550"/>
      <c r="I1" s="1550"/>
    </row>
    <row r="2" spans="1:10" s="85" customFormat="1" ht="129" customHeight="1">
      <c r="A2" s="82" t="s">
        <v>0</v>
      </c>
      <c r="B2" s="83"/>
      <c r="C2" s="83"/>
      <c r="D2" s="84"/>
      <c r="E2" s="1501" t="s">
        <v>4031</v>
      </c>
      <c r="F2" s="1501"/>
      <c r="G2" s="1501"/>
      <c r="H2" s="1501"/>
      <c r="I2" s="1501"/>
      <c r="J2" s="1338"/>
    </row>
    <row r="3" spans="1:10" s="87" customFormat="1" ht="61.2" thickBot="1">
      <c r="A3" s="16"/>
      <c r="B3" s="1551" t="s">
        <v>59</v>
      </c>
      <c r="C3" s="1551"/>
      <c r="D3" s="1551"/>
      <c r="E3" s="1551"/>
      <c r="F3" s="1551"/>
      <c r="G3" s="1551"/>
      <c r="H3" s="1551"/>
      <c r="I3" s="1551"/>
      <c r="J3" s="1551"/>
    </row>
    <row r="4" spans="1:10" ht="18.75" customHeight="1">
      <c r="B4" s="1552" t="s">
        <v>1</v>
      </c>
      <c r="C4" s="1572" t="s">
        <v>1255</v>
      </c>
      <c r="D4" s="1555" t="s">
        <v>2</v>
      </c>
      <c r="E4" s="1558" t="s">
        <v>3</v>
      </c>
      <c r="F4" s="1561" t="s">
        <v>4</v>
      </c>
      <c r="G4" s="1561" t="s">
        <v>5</v>
      </c>
      <c r="H4" s="1563" t="s">
        <v>6</v>
      </c>
      <c r="I4" s="1564"/>
      <c r="J4" s="1565"/>
    </row>
    <row r="5" spans="1:10" ht="15.75" customHeight="1">
      <c r="B5" s="1553"/>
      <c r="C5" s="1573"/>
      <c r="D5" s="1556"/>
      <c r="E5" s="1559"/>
      <c r="F5" s="1562"/>
      <c r="G5" s="1562"/>
      <c r="H5" s="1566"/>
      <c r="I5" s="1567"/>
      <c r="J5" s="1568"/>
    </row>
    <row r="6" spans="1:10" ht="32.25" customHeight="1" thickBot="1">
      <c r="B6" s="1554"/>
      <c r="C6" s="1573"/>
      <c r="D6" s="1557"/>
      <c r="E6" s="1560"/>
      <c r="F6" s="1562"/>
      <c r="G6" s="1562"/>
      <c r="H6" s="1569"/>
      <c r="I6" s="1570"/>
      <c r="J6" s="1571"/>
    </row>
    <row r="7" spans="1:10" ht="41.25" customHeight="1">
      <c r="B7" s="733" t="s">
        <v>63</v>
      </c>
      <c r="C7" s="584" t="s">
        <v>1425</v>
      </c>
      <c r="D7" s="677" t="s">
        <v>385</v>
      </c>
      <c r="E7" s="433">
        <f t="shared" ref="E7:E19" si="0">VLOOKUP(C7,Артикул,2,FALSE)</f>
        <v>11</v>
      </c>
      <c r="F7" s="663">
        <f t="shared" ref="F7:F19" si="1">VLOOKUP(C7,Артикул,3,FALSE)</f>
        <v>3365</v>
      </c>
      <c r="G7" s="736">
        <f t="shared" ref="G7:G15" si="2">ROUNDUP(CEILING(F7*(1-скидка),1)*(1+наценка),1)</f>
        <v>2518</v>
      </c>
      <c r="H7" s="2"/>
      <c r="I7" s="1429" t="s">
        <v>675</v>
      </c>
      <c r="J7" s="1430"/>
    </row>
    <row r="8" spans="1:10" ht="41.25" customHeight="1" thickBot="1">
      <c r="B8" s="732" t="s">
        <v>64</v>
      </c>
      <c r="C8" s="23" t="s">
        <v>1426</v>
      </c>
      <c r="D8" s="343" t="s">
        <v>65</v>
      </c>
      <c r="E8" s="343">
        <f t="shared" si="0"/>
        <v>20</v>
      </c>
      <c r="F8" s="369">
        <f t="shared" si="1"/>
        <v>6717</v>
      </c>
      <c r="G8" s="735">
        <f t="shared" si="2"/>
        <v>5026</v>
      </c>
      <c r="H8" s="4"/>
      <c r="I8" s="1453"/>
      <c r="J8" s="1454"/>
    </row>
    <row r="9" spans="1:10" ht="41.25" customHeight="1">
      <c r="B9" s="733" t="s">
        <v>66</v>
      </c>
      <c r="C9" s="21" t="s">
        <v>1430</v>
      </c>
      <c r="D9" s="677" t="s">
        <v>127</v>
      </c>
      <c r="E9" s="350">
        <f t="shared" si="0"/>
        <v>35</v>
      </c>
      <c r="F9" s="664">
        <f t="shared" si="1"/>
        <v>8254</v>
      </c>
      <c r="G9" s="736">
        <f t="shared" si="2"/>
        <v>6176</v>
      </c>
      <c r="H9" s="4"/>
      <c r="I9" s="1368" t="s">
        <v>114</v>
      </c>
      <c r="J9" s="1362"/>
    </row>
    <row r="10" spans="1:10" ht="41.25" customHeight="1" thickBot="1">
      <c r="B10" s="734" t="s">
        <v>67</v>
      </c>
      <c r="C10" s="23" t="s">
        <v>1431</v>
      </c>
      <c r="D10" s="678" t="s">
        <v>128</v>
      </c>
      <c r="E10" s="669">
        <f t="shared" si="0"/>
        <v>63</v>
      </c>
      <c r="F10" s="661">
        <f t="shared" si="1"/>
        <v>15570</v>
      </c>
      <c r="G10" s="737">
        <f t="shared" si="2"/>
        <v>11650</v>
      </c>
      <c r="H10" s="4"/>
      <c r="I10" s="174"/>
      <c r="J10" s="461" t="s">
        <v>231</v>
      </c>
    </row>
    <row r="11" spans="1:10" ht="41.25" customHeight="1">
      <c r="B11" s="733" t="s">
        <v>164</v>
      </c>
      <c r="C11" s="21" t="s">
        <v>1576</v>
      </c>
      <c r="D11" s="677" t="s">
        <v>44</v>
      </c>
      <c r="E11" s="667">
        <f t="shared" si="0"/>
        <v>10</v>
      </c>
      <c r="F11" s="368">
        <f t="shared" si="1"/>
        <v>1661</v>
      </c>
      <c r="G11" s="736">
        <f t="shared" si="2"/>
        <v>1243</v>
      </c>
      <c r="H11" s="4"/>
      <c r="I11" s="179"/>
      <c r="J11" s="496" t="s">
        <v>232</v>
      </c>
    </row>
    <row r="12" spans="1:10" ht="41.25" customHeight="1" thickBot="1">
      <c r="B12" s="732" t="s">
        <v>165</v>
      </c>
      <c r="C12" s="23" t="s">
        <v>1577</v>
      </c>
      <c r="D12" s="343" t="s">
        <v>62</v>
      </c>
      <c r="E12" s="343">
        <f t="shared" si="0"/>
        <v>20</v>
      </c>
      <c r="F12" s="369">
        <f t="shared" si="1"/>
        <v>2934</v>
      </c>
      <c r="G12" s="735">
        <f t="shared" si="2"/>
        <v>2196</v>
      </c>
      <c r="H12" s="4"/>
      <c r="I12" s="26"/>
      <c r="J12" s="465"/>
    </row>
    <row r="13" spans="1:10" ht="41.25" customHeight="1">
      <c r="B13" s="734" t="s">
        <v>43</v>
      </c>
      <c r="C13" s="21" t="s">
        <v>1445</v>
      </c>
      <c r="D13" s="678" t="s">
        <v>129</v>
      </c>
      <c r="E13" s="350">
        <f t="shared" si="0"/>
        <v>46</v>
      </c>
      <c r="F13" s="664">
        <f t="shared" si="1"/>
        <v>10419</v>
      </c>
      <c r="G13" s="737">
        <f t="shared" si="2"/>
        <v>7796</v>
      </c>
      <c r="H13" s="4"/>
      <c r="I13" s="1365" t="s">
        <v>7</v>
      </c>
      <c r="J13" s="1364"/>
    </row>
    <row r="14" spans="1:10" ht="41.25" customHeight="1">
      <c r="B14" s="734" t="s">
        <v>60</v>
      </c>
      <c r="C14" s="22" t="s">
        <v>1446</v>
      </c>
      <c r="D14" s="678" t="s">
        <v>130</v>
      </c>
      <c r="E14" s="668">
        <f t="shared" si="0"/>
        <v>70</v>
      </c>
      <c r="F14" s="370">
        <f t="shared" si="1"/>
        <v>17575</v>
      </c>
      <c r="G14" s="737">
        <f t="shared" si="2"/>
        <v>13150</v>
      </c>
      <c r="H14" s="4"/>
      <c r="I14" s="497" t="s">
        <v>676</v>
      </c>
      <c r="J14" s="171"/>
    </row>
    <row r="15" spans="1:10" ht="41.25" customHeight="1">
      <c r="B15" s="734" t="s">
        <v>61</v>
      </c>
      <c r="C15" s="22" t="s">
        <v>1447</v>
      </c>
      <c r="D15" s="678" t="s">
        <v>131</v>
      </c>
      <c r="E15" s="668">
        <f t="shared" si="0"/>
        <v>91</v>
      </c>
      <c r="F15" s="370">
        <f t="shared" si="1"/>
        <v>17693</v>
      </c>
      <c r="G15" s="737">
        <f t="shared" si="2"/>
        <v>13238</v>
      </c>
      <c r="H15" s="4"/>
      <c r="I15" s="1359" t="s">
        <v>877</v>
      </c>
      <c r="J15" s="1360"/>
    </row>
    <row r="16" spans="1:10" ht="41.25" customHeight="1">
      <c r="B16" s="734" t="s">
        <v>229</v>
      </c>
      <c r="C16" s="22" t="s">
        <v>1452</v>
      </c>
      <c r="D16" s="678" t="s">
        <v>230</v>
      </c>
      <c r="E16" s="668">
        <f t="shared" si="0"/>
        <v>120</v>
      </c>
      <c r="F16" s="370">
        <f t="shared" si="1"/>
        <v>24921</v>
      </c>
      <c r="G16" s="737">
        <f>ROUNDUP(CEILING(F16*(1-скидка),1)*(1+наценка),1)</f>
        <v>18646</v>
      </c>
      <c r="H16" s="4"/>
      <c r="I16" s="1359"/>
      <c r="J16" s="1360"/>
    </row>
    <row r="17" spans="2:10" ht="41.25" customHeight="1" thickBot="1">
      <c r="B17" s="298" t="s">
        <v>258</v>
      </c>
      <c r="C17" s="23" t="s">
        <v>1453</v>
      </c>
      <c r="D17" s="299" t="s">
        <v>131</v>
      </c>
      <c r="E17" s="669">
        <f t="shared" si="0"/>
        <v>105</v>
      </c>
      <c r="F17" s="661">
        <f t="shared" si="1"/>
        <v>19889</v>
      </c>
      <c r="G17" s="738">
        <f>ROUNDUP(CEILING(F17*(1-скидка),1)*(1+наценка),1)</f>
        <v>14881</v>
      </c>
      <c r="H17" s="4"/>
      <c r="I17" s="1359"/>
      <c r="J17" s="1360"/>
    </row>
    <row r="18" spans="2:10" ht="41.25" customHeight="1">
      <c r="B18" s="733" t="s">
        <v>99</v>
      </c>
      <c r="C18" s="21" t="s">
        <v>1424</v>
      </c>
      <c r="D18" s="677" t="s">
        <v>132</v>
      </c>
      <c r="E18" s="667">
        <f t="shared" si="0"/>
        <v>28</v>
      </c>
      <c r="F18" s="368">
        <f t="shared" si="1"/>
        <v>7434</v>
      </c>
      <c r="G18" s="736">
        <f>ROUNDUP(CEILING(F18*(1-скидка),1)*(1+наценка),1)</f>
        <v>5563</v>
      </c>
      <c r="H18" s="4"/>
      <c r="I18" s="464"/>
      <c r="J18" s="171"/>
    </row>
    <row r="19" spans="2:10" ht="41.25" customHeight="1" thickBot="1">
      <c r="B19" s="732" t="s">
        <v>8</v>
      </c>
      <c r="C19" s="38" t="s">
        <v>8</v>
      </c>
      <c r="D19" s="343" t="s">
        <v>9</v>
      </c>
      <c r="E19" s="353">
        <f t="shared" si="0"/>
        <v>30</v>
      </c>
      <c r="F19" s="662">
        <f t="shared" si="1"/>
        <v>5143</v>
      </c>
      <c r="G19" s="739">
        <f>ROUNDUP(CEILING(F19*(1-скидка),1)*(1+наценка),1)</f>
        <v>3848</v>
      </c>
      <c r="H19" s="4"/>
      <c r="I19" s="180"/>
      <c r="J19" s="351"/>
    </row>
    <row r="20" spans="2:10" ht="41.25" customHeight="1">
      <c r="B20" s="338"/>
      <c r="C20" s="660"/>
      <c r="D20" s="8"/>
      <c r="E20" s="8"/>
      <c r="F20" s="9"/>
      <c r="G20" s="347"/>
      <c r="H20" s="4"/>
      <c r="I20" s="26"/>
      <c r="J20" s="339"/>
    </row>
    <row r="21" spans="2:10" ht="41.25" customHeight="1">
      <c r="B21" s="31"/>
      <c r="C21" s="681"/>
      <c r="D21" s="32"/>
      <c r="E21" s="32"/>
      <c r="F21" s="33"/>
      <c r="G21" s="33"/>
      <c r="H21" s="4"/>
      <c r="I21" s="1365"/>
      <c r="J21" s="1364"/>
    </row>
    <row r="22" spans="2:10" ht="41.25" customHeight="1">
      <c r="B22" s="31"/>
      <c r="C22" s="681"/>
      <c r="D22" s="32"/>
      <c r="E22" s="32"/>
      <c r="F22" s="33"/>
      <c r="G22" s="33"/>
      <c r="H22" s="4"/>
      <c r="I22" s="340"/>
      <c r="J22" s="171"/>
    </row>
    <row r="23" spans="2:10" ht="41.25" customHeight="1">
      <c r="B23" s="31"/>
      <c r="C23" s="681"/>
      <c r="D23" s="32"/>
      <c r="E23" s="32"/>
      <c r="F23" s="33"/>
      <c r="G23" s="33"/>
      <c r="H23" s="4"/>
      <c r="I23" s="7"/>
      <c r="J23" s="170"/>
    </row>
    <row r="24" spans="2:10" ht="41.25" customHeight="1">
      <c r="B24" s="31"/>
      <c r="C24" s="681"/>
      <c r="D24" s="32"/>
      <c r="E24" s="32"/>
      <c r="F24" s="33"/>
      <c r="G24" s="33"/>
      <c r="H24" s="4"/>
      <c r="I24" s="7"/>
      <c r="J24" s="170"/>
    </row>
    <row r="25" spans="2:10" ht="41.25" customHeight="1">
      <c r="B25" s="31"/>
      <c r="C25" s="681"/>
      <c r="D25" s="32"/>
      <c r="E25" s="32"/>
      <c r="F25" s="33"/>
      <c r="G25" s="33"/>
      <c r="H25" s="4"/>
      <c r="I25" s="7"/>
      <c r="J25" s="170"/>
    </row>
    <row r="26" spans="2:10" ht="41.25" customHeight="1">
      <c r="B26" s="31"/>
      <c r="C26" s="681"/>
      <c r="D26" s="32"/>
      <c r="E26" s="32"/>
      <c r="F26" s="33"/>
      <c r="G26" s="33"/>
      <c r="H26" s="4"/>
      <c r="I26" s="7"/>
      <c r="J26" s="170"/>
    </row>
    <row r="27" spans="2:10" ht="41.25" customHeight="1">
      <c r="B27" s="31"/>
      <c r="C27" s="681"/>
      <c r="D27" s="32"/>
      <c r="E27" s="32"/>
      <c r="F27" s="33"/>
      <c r="G27" s="33"/>
      <c r="H27" s="4"/>
      <c r="I27" s="7"/>
      <c r="J27" s="170"/>
    </row>
    <row r="28" spans="2:10" ht="41.25" customHeight="1">
      <c r="B28" s="31"/>
      <c r="C28" s="681"/>
      <c r="D28" s="32"/>
      <c r="E28" s="32"/>
      <c r="F28" s="33"/>
      <c r="G28" s="33"/>
      <c r="H28" s="4"/>
      <c r="I28" s="7"/>
      <c r="J28" s="170"/>
    </row>
    <row r="29" spans="2:10" ht="41.25" customHeight="1">
      <c r="B29" s="31"/>
      <c r="C29" s="681"/>
      <c r="D29" s="32"/>
      <c r="E29" s="32"/>
      <c r="F29" s="33"/>
      <c r="G29" s="33"/>
      <c r="H29" s="4"/>
      <c r="I29" s="7"/>
      <c r="J29" s="170"/>
    </row>
    <row r="30" spans="2:10" ht="41.25" customHeight="1">
      <c r="B30" s="31"/>
      <c r="C30" s="681"/>
      <c r="D30" s="32"/>
      <c r="E30" s="32"/>
      <c r="F30" s="33"/>
      <c r="G30" s="33"/>
      <c r="H30" s="4"/>
      <c r="I30" s="7"/>
      <c r="J30" s="170"/>
    </row>
    <row r="31" spans="2:10" ht="41.25" customHeight="1">
      <c r="B31" s="31"/>
      <c r="C31" s="681"/>
      <c r="D31" s="32"/>
      <c r="E31" s="32"/>
      <c r="F31" s="33"/>
      <c r="G31" s="33"/>
      <c r="H31" s="4"/>
      <c r="I31" s="7"/>
      <c r="J31" s="170"/>
    </row>
    <row r="32" spans="2:10" ht="41.25" customHeight="1">
      <c r="B32" s="31"/>
      <c r="C32" s="681"/>
      <c r="D32" s="32"/>
      <c r="E32" s="32"/>
      <c r="F32" s="33"/>
      <c r="G32" s="33"/>
      <c r="H32" s="4"/>
      <c r="I32" s="7"/>
      <c r="J32" s="170"/>
    </row>
    <row r="33" spans="2:12" ht="41.25" customHeight="1">
      <c r="B33" s="31"/>
      <c r="C33" s="681"/>
      <c r="D33" s="32"/>
      <c r="E33" s="32"/>
      <c r="F33" s="33"/>
      <c r="G33" s="33"/>
      <c r="H33" s="4"/>
      <c r="I33" s="7"/>
      <c r="J33" s="170"/>
    </row>
    <row r="34" spans="2:12" ht="41.25" customHeight="1">
      <c r="B34" s="31"/>
      <c r="C34" s="681"/>
      <c r="D34" s="32"/>
      <c r="E34" s="32"/>
      <c r="F34" s="33"/>
      <c r="G34" s="33"/>
      <c r="H34" s="4"/>
      <c r="I34" s="7"/>
      <c r="J34" s="170"/>
    </row>
    <row r="35" spans="2:12" ht="41.25" customHeight="1">
      <c r="B35" s="31"/>
      <c r="C35" s="681"/>
      <c r="D35" s="32"/>
      <c r="E35" s="32"/>
      <c r="F35" s="33"/>
      <c r="G35" s="33"/>
      <c r="H35" s="4"/>
      <c r="I35" s="7"/>
      <c r="J35" s="170"/>
    </row>
    <row r="36" spans="2:12" ht="41.25" customHeight="1">
      <c r="B36" s="31"/>
      <c r="C36" s="681"/>
      <c r="D36" s="32"/>
      <c r="E36" s="32"/>
      <c r="F36" s="33"/>
      <c r="G36" s="33"/>
      <c r="H36" s="4"/>
      <c r="I36" s="7"/>
      <c r="J36" s="170"/>
    </row>
    <row r="37" spans="2:12" ht="41.25" customHeight="1">
      <c r="B37" s="31"/>
      <c r="C37" s="681"/>
      <c r="D37" s="32"/>
      <c r="E37" s="32"/>
      <c r="F37" s="33"/>
      <c r="G37" s="33"/>
      <c r="H37" s="4"/>
      <c r="I37" s="7"/>
      <c r="J37" s="170"/>
    </row>
    <row r="38" spans="2:12" ht="41.25" customHeight="1">
      <c r="B38" s="31"/>
      <c r="C38" s="681"/>
      <c r="D38" s="32"/>
      <c r="E38" s="32"/>
      <c r="F38" s="33"/>
      <c r="G38" s="33"/>
      <c r="H38" s="4"/>
      <c r="I38" s="7"/>
      <c r="J38" s="170"/>
    </row>
    <row r="39" spans="2:12" ht="41.25" customHeight="1">
      <c r="B39" s="31"/>
      <c r="C39" s="681"/>
      <c r="D39" s="32"/>
      <c r="E39" s="32"/>
      <c r="F39" s="33"/>
      <c r="G39" s="33"/>
      <c r="H39" s="4"/>
      <c r="I39" s="7"/>
      <c r="J39" s="170"/>
    </row>
    <row r="40" spans="2:12" ht="41.25" customHeight="1">
      <c r="B40" s="31"/>
      <c r="C40" s="681"/>
      <c r="D40" s="32"/>
      <c r="E40" s="32"/>
      <c r="F40" s="33"/>
      <c r="G40" s="33"/>
      <c r="H40" s="4"/>
      <c r="I40" s="7"/>
      <c r="J40" s="170"/>
    </row>
    <row r="41" spans="2:12" ht="41.25" customHeight="1">
      <c r="B41" s="31"/>
      <c r="C41" s="681"/>
      <c r="D41" s="32"/>
      <c r="E41" s="32"/>
      <c r="F41" s="33"/>
      <c r="G41" s="33"/>
      <c r="H41" s="4"/>
      <c r="I41" s="7"/>
      <c r="J41" s="170"/>
    </row>
    <row r="42" spans="2:12" ht="41.25" customHeight="1">
      <c r="B42" s="31"/>
      <c r="C42" s="681"/>
      <c r="D42" s="32"/>
      <c r="E42" s="32"/>
      <c r="F42" s="33"/>
      <c r="G42" s="33"/>
      <c r="H42" s="4"/>
      <c r="I42" s="7"/>
      <c r="J42" s="170"/>
    </row>
    <row r="43" spans="2:12" ht="41.25" customHeight="1">
      <c r="B43" s="31"/>
      <c r="C43" s="681"/>
      <c r="D43" s="32"/>
      <c r="E43" s="32"/>
      <c r="F43" s="33"/>
      <c r="G43" s="33"/>
      <c r="H43" s="4"/>
      <c r="I43" s="7"/>
      <c r="J43" s="170"/>
    </row>
    <row r="44" spans="2:12" ht="41.25" customHeight="1" thickBot="1">
      <c r="B44" s="27"/>
      <c r="C44" s="682"/>
      <c r="D44" s="28"/>
      <c r="E44" s="28"/>
      <c r="F44" s="29"/>
      <c r="G44" s="29"/>
      <c r="H44" s="10"/>
      <c r="I44" s="11"/>
      <c r="J44" s="12"/>
    </row>
    <row r="45" spans="2:12" ht="24.75" customHeight="1">
      <c r="B45" s="1574" t="s">
        <v>24</v>
      </c>
      <c r="C45" s="1575"/>
      <c r="D45" s="1575"/>
      <c r="E45" s="1575"/>
      <c r="F45" s="1575"/>
      <c r="G45" s="1575"/>
      <c r="H45" s="1575"/>
      <c r="I45" s="1575"/>
      <c r="J45" s="1576"/>
    </row>
    <row r="46" spans="2:12" ht="32.25" customHeight="1" thickBot="1">
      <c r="B46" s="1577"/>
      <c r="C46" s="1578"/>
      <c r="D46" s="1578"/>
      <c r="E46" s="1578"/>
      <c r="F46" s="1578"/>
      <c r="G46" s="1578"/>
      <c r="H46" s="1578"/>
      <c r="I46" s="1578"/>
      <c r="J46" s="1579"/>
    </row>
    <row r="47" spans="2:12" ht="41.25" customHeight="1">
      <c r="B47" s="64" t="s">
        <v>30</v>
      </c>
      <c r="C47" s="64"/>
      <c r="D47" s="191" t="s">
        <v>133</v>
      </c>
      <c r="E47" s="139">
        <f>E19+E14+E18</f>
        <v>128</v>
      </c>
      <c r="F47" s="158">
        <f>F19+F14+F18</f>
        <v>30152</v>
      </c>
      <c r="G47" s="136">
        <f t="shared" ref="G47:G53" si="3">ROUNDUP(CEILING(F47*(1-скидка),1)*(1+наценка),1)</f>
        <v>22560</v>
      </c>
      <c r="H47" s="4"/>
      <c r="I47" s="4"/>
      <c r="J47" s="25"/>
      <c r="L47" s="114"/>
    </row>
    <row r="48" spans="2:12" ht="41.25" customHeight="1">
      <c r="B48" s="66" t="s">
        <v>31</v>
      </c>
      <c r="C48" s="66"/>
      <c r="D48" s="192" t="s">
        <v>134</v>
      </c>
      <c r="E48" s="140">
        <f>E14+E18</f>
        <v>98</v>
      </c>
      <c r="F48" s="157">
        <f>F14+F18</f>
        <v>25009</v>
      </c>
      <c r="G48" s="141">
        <f t="shared" si="3"/>
        <v>18712</v>
      </c>
      <c r="H48" s="4"/>
      <c r="I48" s="4"/>
      <c r="J48" s="25"/>
      <c r="L48" s="114"/>
    </row>
    <row r="49" spans="2:12" ht="41.25" customHeight="1">
      <c r="B49" s="138" t="s">
        <v>79</v>
      </c>
      <c r="C49" s="138"/>
      <c r="D49" s="194" t="s">
        <v>135</v>
      </c>
      <c r="E49" s="131">
        <f>E10+E8</f>
        <v>83</v>
      </c>
      <c r="F49" s="156">
        <f>F10+F8</f>
        <v>22287</v>
      </c>
      <c r="G49" s="143">
        <f t="shared" si="3"/>
        <v>16676</v>
      </c>
      <c r="H49" s="4"/>
      <c r="I49" s="4"/>
      <c r="J49" s="25"/>
      <c r="L49" s="114"/>
    </row>
    <row r="50" spans="2:12" ht="41.25" customHeight="1">
      <c r="B50" s="66" t="s">
        <v>80</v>
      </c>
      <c r="C50" s="66"/>
      <c r="D50" s="192" t="s">
        <v>136</v>
      </c>
      <c r="E50" s="140">
        <f>E13+E18+E9+E7</f>
        <v>120</v>
      </c>
      <c r="F50" s="157">
        <f>F13+F18+F9+F7</f>
        <v>29472</v>
      </c>
      <c r="G50" s="141">
        <f t="shared" si="3"/>
        <v>22051</v>
      </c>
      <c r="H50" s="4"/>
      <c r="I50" s="4"/>
      <c r="J50" s="25"/>
      <c r="L50" s="114"/>
    </row>
    <row r="51" spans="2:12" ht="41.25" customHeight="1">
      <c r="B51" s="66" t="s">
        <v>55</v>
      </c>
      <c r="C51" s="66"/>
      <c r="D51" s="192" t="s">
        <v>137</v>
      </c>
      <c r="E51" s="140">
        <f>E13+E18</f>
        <v>74</v>
      </c>
      <c r="F51" s="157">
        <f>F13+F18</f>
        <v>17853</v>
      </c>
      <c r="G51" s="141">
        <f t="shared" si="3"/>
        <v>13358</v>
      </c>
      <c r="H51" s="4"/>
      <c r="I51" s="4"/>
      <c r="J51" s="25"/>
      <c r="L51" s="114"/>
    </row>
    <row r="52" spans="2:12" ht="41.25" customHeight="1">
      <c r="B52" s="66" t="s">
        <v>98</v>
      </c>
      <c r="C52" s="66"/>
      <c r="D52" s="275" t="s">
        <v>138</v>
      </c>
      <c r="E52" s="275">
        <f>E15+E18+E9+E7</f>
        <v>165</v>
      </c>
      <c r="F52" s="277">
        <f>F15+F18+F9+F7</f>
        <v>36746</v>
      </c>
      <c r="G52" s="141">
        <f>ROUNDUP(CEILING(F52*(1-скидка),1)*(1+наценка),1)</f>
        <v>27494</v>
      </c>
      <c r="H52" s="4"/>
      <c r="I52" s="4"/>
      <c r="J52" s="25"/>
      <c r="L52" s="114"/>
    </row>
    <row r="53" spans="2:12" ht="41.25" customHeight="1" thickBot="1">
      <c r="B53" s="67" t="s">
        <v>188</v>
      </c>
      <c r="C53" s="67"/>
      <c r="D53" s="276" t="s">
        <v>228</v>
      </c>
      <c r="E53" s="348">
        <f>E19+E18+E16</f>
        <v>178</v>
      </c>
      <c r="F53" s="278">
        <f>F19+F18+F16</f>
        <v>37498</v>
      </c>
      <c r="G53" s="279">
        <f t="shared" si="3"/>
        <v>28057</v>
      </c>
      <c r="H53" s="4"/>
      <c r="I53" s="4"/>
      <c r="J53" s="25"/>
      <c r="L53" s="114"/>
    </row>
    <row r="54" spans="2:12" ht="41.25" customHeight="1">
      <c r="B54" s="36"/>
      <c r="C54" s="683"/>
      <c r="D54" s="32"/>
      <c r="E54" s="32"/>
      <c r="F54" s="33"/>
      <c r="G54" s="4"/>
      <c r="H54" s="4"/>
      <c r="I54" s="4"/>
      <c r="J54" s="25"/>
    </row>
    <row r="55" spans="2:12" ht="41.25" customHeight="1">
      <c r="B55" s="36"/>
      <c r="C55" s="683"/>
      <c r="D55" s="32"/>
      <c r="E55" s="32"/>
      <c r="F55" s="33"/>
      <c r="G55" s="4"/>
      <c r="H55" s="4"/>
      <c r="I55" s="4"/>
      <c r="J55" s="25"/>
    </row>
    <row r="56" spans="2:12" ht="41.25" customHeight="1">
      <c r="B56" s="68"/>
      <c r="C56" s="34"/>
      <c r="D56" s="34"/>
      <c r="E56" s="34"/>
      <c r="F56" s="34"/>
      <c r="G56" s="34"/>
      <c r="H56" s="34"/>
      <c r="I56" s="34"/>
      <c r="J56" s="25"/>
    </row>
    <row r="57" spans="2:12" ht="41.25" customHeight="1">
      <c r="B57" s="68"/>
      <c r="C57" s="34"/>
      <c r="D57" s="34"/>
      <c r="E57" s="34"/>
      <c r="F57" s="34"/>
      <c r="G57" s="34"/>
      <c r="H57" s="34"/>
      <c r="I57" s="34"/>
      <c r="J57" s="25"/>
    </row>
    <row r="58" spans="2:12" ht="41.25" customHeight="1">
      <c r="B58" s="68"/>
      <c r="C58" s="34"/>
      <c r="D58" s="34"/>
      <c r="E58" s="34"/>
      <c r="F58" s="34"/>
      <c r="G58" s="34"/>
      <c r="H58" s="34"/>
      <c r="I58" s="34"/>
      <c r="J58" s="25"/>
    </row>
    <row r="59" spans="2:12" ht="41.25" customHeight="1">
      <c r="B59" s="68"/>
      <c r="C59" s="34"/>
      <c r="D59" s="34"/>
      <c r="E59" s="34"/>
      <c r="F59" s="34"/>
      <c r="G59" s="34"/>
      <c r="H59" s="34"/>
      <c r="I59" s="34"/>
      <c r="J59" s="25"/>
    </row>
    <row r="60" spans="2:12" ht="41.25" customHeight="1">
      <c r="B60" s="36"/>
      <c r="C60" s="683"/>
      <c r="D60" s="32"/>
      <c r="E60" s="32"/>
      <c r="F60" s="33"/>
      <c r="G60" s="35"/>
      <c r="H60" s="35"/>
      <c r="I60" s="35"/>
      <c r="J60" s="25"/>
    </row>
    <row r="61" spans="2:12" ht="41.25" customHeight="1">
      <c r="B61" s="36"/>
      <c r="C61" s="683"/>
      <c r="D61" s="32"/>
      <c r="E61" s="32"/>
      <c r="F61" s="33"/>
      <c r="G61" s="132"/>
      <c r="H61" s="132"/>
      <c r="I61" s="132"/>
      <c r="J61" s="25"/>
    </row>
    <row r="62" spans="2:12" ht="41.25" customHeight="1">
      <c r="B62" s="40"/>
      <c r="C62" s="1"/>
      <c r="D62" s="1"/>
      <c r="E62" s="1"/>
      <c r="F62" s="24"/>
      <c r="G62" s="5"/>
      <c r="H62" s="5"/>
      <c r="I62" s="5"/>
      <c r="J62" s="25"/>
    </row>
    <row r="63" spans="2:12" ht="41.25" customHeight="1" thickBot="1">
      <c r="B63" s="37"/>
      <c r="C63" s="684"/>
      <c r="D63" s="28"/>
      <c r="E63" s="28"/>
      <c r="F63" s="29"/>
      <c r="G63" s="69"/>
      <c r="H63" s="69"/>
      <c r="I63" s="69"/>
      <c r="J63" s="30"/>
    </row>
  </sheetData>
  <mergeCells count="17">
    <mergeCell ref="I13:J13"/>
    <mergeCell ref="C4:C6"/>
    <mergeCell ref="I15:J17"/>
    <mergeCell ref="I8:J8"/>
    <mergeCell ref="B45:J46"/>
    <mergeCell ref="I7:J7"/>
    <mergeCell ref="I9:J9"/>
    <mergeCell ref="I21:J21"/>
    <mergeCell ref="D1:I1"/>
    <mergeCell ref="B3:J3"/>
    <mergeCell ref="B4:B6"/>
    <mergeCell ref="D4:D6"/>
    <mergeCell ref="E4:E6"/>
    <mergeCell ref="F4:F6"/>
    <mergeCell ref="G4:G6"/>
    <mergeCell ref="H4:J6"/>
    <mergeCell ref="E2:I2"/>
  </mergeCells>
  <hyperlinks>
    <hyperlink ref="B1" location="main!A1" display="НАЗАД" xr:uid="{00000000-0004-0000-1E00-000000000000}"/>
  </hyperlinks>
  <printOptions horizontalCentered="1"/>
  <pageMargins left="0" right="0" top="0.39370078740157483" bottom="0.39370078740157483" header="0" footer="0"/>
  <pageSetup paperSize="9" scale="30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        &amp;R&amp;D</oddFooter>
  </headerFooter>
  <drawing r:id="rId2"/>
  <legacyDrawing r:id="rId3"/>
  <controls>
    <mc:AlternateContent xmlns:mc="http://schemas.openxmlformats.org/markup-compatibility/2006">
      <mc:Choice Requires="x14">
        <control shapeId="10244" r:id="rId4" name="Label2">
          <controlPr defaultSize="0" autoLine="0" r:id="rId5">
            <anchor moveWithCells="1">
              <from>
                <xdr:col>9</xdr:col>
                <xdr:colOff>4937760</xdr:colOff>
                <xdr:row>0</xdr:row>
                <xdr:rowOff>121920</xdr:rowOff>
              </from>
              <to>
                <xdr:col>9</xdr:col>
                <xdr:colOff>6423660</xdr:colOff>
                <xdr:row>0</xdr:row>
                <xdr:rowOff>502920</xdr:rowOff>
              </to>
            </anchor>
          </controlPr>
        </control>
      </mc:Choice>
      <mc:Fallback>
        <control shapeId="10244" r:id="rId4" name="Label2"/>
      </mc:Fallback>
    </mc:AlternateContent>
    <mc:AlternateContent xmlns:mc="http://schemas.openxmlformats.org/markup-compatibility/2006">
      <mc:Choice Requires="x14">
        <control shapeId="10243" r:id="rId6" name="Label1">
          <controlPr defaultSize="0" autoLine="0" r:id="rId7">
            <anchor moveWithCells="1">
              <from>
                <xdr:col>9</xdr:col>
                <xdr:colOff>2057400</xdr:colOff>
                <xdr:row>0</xdr:row>
                <xdr:rowOff>121920</xdr:rowOff>
              </from>
              <to>
                <xdr:col>9</xdr:col>
                <xdr:colOff>3543300</xdr:colOff>
                <xdr:row>0</xdr:row>
                <xdr:rowOff>502920</xdr:rowOff>
              </to>
            </anchor>
          </controlPr>
        </control>
      </mc:Choice>
      <mc:Fallback>
        <control shapeId="10243" r:id="rId6" name="Label1"/>
      </mc:Fallback>
    </mc:AlternateContent>
    <mc:AlternateContent xmlns:mc="http://schemas.openxmlformats.org/markup-compatibility/2006">
      <mc:Choice Requires="x14">
        <control shapeId="10242" r:id="rId8" name="TextBox2">
          <controlPr defaultSize="0" autoFill="0" autoLine="0" linkedCell="скидка!F7" r:id="rId9">
            <anchor moveWithCells="1">
              <from>
                <xdr:col>9</xdr:col>
                <xdr:colOff>6499860</xdr:colOff>
                <xdr:row>0</xdr:row>
                <xdr:rowOff>106680</xdr:rowOff>
              </from>
              <to>
                <xdr:col>9</xdr:col>
                <xdr:colOff>7261860</xdr:colOff>
                <xdr:row>0</xdr:row>
                <xdr:rowOff>487680</xdr:rowOff>
              </to>
            </anchor>
          </controlPr>
        </control>
      </mc:Choice>
      <mc:Fallback>
        <control shapeId="10242" r:id="rId8" name="TextBox2"/>
      </mc:Fallback>
    </mc:AlternateContent>
    <mc:AlternateContent xmlns:mc="http://schemas.openxmlformats.org/markup-compatibility/2006">
      <mc:Choice Requires="x14">
        <control shapeId="10241" r:id="rId10" name="TextBox1">
          <controlPr defaultSize="0" autoFill="0" autoLine="0" linkedCell="скидка!F3" r:id="rId11">
            <anchor moveWithCells="1">
              <from>
                <xdr:col>9</xdr:col>
                <xdr:colOff>3619500</xdr:colOff>
                <xdr:row>0</xdr:row>
                <xdr:rowOff>106680</xdr:rowOff>
              </from>
              <to>
                <xdr:col>9</xdr:col>
                <xdr:colOff>4381500</xdr:colOff>
                <xdr:row>0</xdr:row>
                <xdr:rowOff>487680</xdr:rowOff>
              </to>
            </anchor>
          </controlPr>
        </control>
      </mc:Choice>
      <mc:Fallback>
        <control shapeId="10241" r:id="rId10" name="TextBox1"/>
      </mc:Fallback>
    </mc:AlternateContent>
  </control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32">
    <pageSetUpPr fitToPage="1"/>
  </sheetPr>
  <dimension ref="A1:J27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80.33203125" style="60" customWidth="1"/>
    <col min="3" max="3" width="43.8867187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19" style="62" customWidth="1"/>
    <col min="10" max="10" width="109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кровати ЛУ́НА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3347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152" t="s">
        <v>101</v>
      </c>
      <c r="C7" s="584" t="s">
        <v>1454</v>
      </c>
      <c r="D7" s="677" t="s">
        <v>121</v>
      </c>
      <c r="E7" s="677">
        <f t="shared" ref="E7:E14" si="0">VLOOKUP(C7,Артикул,2,FALSE)</f>
        <v>100</v>
      </c>
      <c r="F7" s="1580">
        <f>VLOOKUP(C7,Артикул,3,FALSE)</f>
        <v>37729</v>
      </c>
      <c r="G7" s="1584">
        <f>ROUNDUP(CEILING(F7*(1-скидка),1)*(1+наценка),1)</f>
        <v>28229</v>
      </c>
      <c r="H7" s="41"/>
      <c r="I7" s="1368" t="s">
        <v>254</v>
      </c>
      <c r="J7" s="1362"/>
    </row>
    <row r="8" spans="1:10" ht="41.25" customHeight="1">
      <c r="B8" s="153" t="s">
        <v>102</v>
      </c>
      <c r="C8" s="73" t="s">
        <v>1455</v>
      </c>
      <c r="D8" s="678" t="s">
        <v>122</v>
      </c>
      <c r="E8" s="350">
        <f t="shared" si="0"/>
        <v>108</v>
      </c>
      <c r="F8" s="1510"/>
      <c r="G8" s="1582"/>
      <c r="H8" s="43"/>
      <c r="I8" s="1361" t="s">
        <v>631</v>
      </c>
      <c r="J8" s="1367"/>
    </row>
    <row r="9" spans="1:10" ht="41.25" customHeight="1">
      <c r="B9" s="153" t="s">
        <v>103</v>
      </c>
      <c r="C9" s="73" t="s">
        <v>1456</v>
      </c>
      <c r="D9" s="678" t="s">
        <v>123</v>
      </c>
      <c r="E9" s="350">
        <f t="shared" si="0"/>
        <v>116</v>
      </c>
      <c r="F9" s="1510"/>
      <c r="G9" s="1582"/>
      <c r="H9" s="43"/>
      <c r="I9" s="26" t="s">
        <v>226</v>
      </c>
      <c r="J9" s="148"/>
    </row>
    <row r="10" spans="1:10" ht="41.25" customHeight="1">
      <c r="B10" s="154" t="s">
        <v>104</v>
      </c>
      <c r="C10" s="145" t="s">
        <v>1457</v>
      </c>
      <c r="D10" s="350" t="s">
        <v>124</v>
      </c>
      <c r="E10" s="350">
        <f t="shared" si="0"/>
        <v>124</v>
      </c>
      <c r="F10" s="1495"/>
      <c r="G10" s="1585"/>
      <c r="H10" s="45"/>
      <c r="I10" s="1504" t="s">
        <v>68</v>
      </c>
      <c r="J10" s="1505"/>
    </row>
    <row r="11" spans="1:10" ht="41.25" customHeight="1">
      <c r="B11" s="154" t="s">
        <v>105</v>
      </c>
      <c r="C11" s="145" t="s">
        <v>1458</v>
      </c>
      <c r="D11" s="350" t="s">
        <v>121</v>
      </c>
      <c r="E11" s="678">
        <f t="shared" si="0"/>
        <v>140</v>
      </c>
      <c r="F11" s="1581">
        <f>VLOOKUP(C11,Артикул,3,FALSE)</f>
        <v>47764</v>
      </c>
      <c r="G11" s="1582">
        <f>ROUNDUP(CEILING(F11*(1-скидка),1)*(1+наценка),1)</f>
        <v>35738</v>
      </c>
      <c r="H11" s="45"/>
      <c r="I11" s="1586" t="s">
        <v>877</v>
      </c>
      <c r="J11" s="1587"/>
    </row>
    <row r="12" spans="1:10" ht="41.25" customHeight="1">
      <c r="B12" s="153" t="s">
        <v>106</v>
      </c>
      <c r="C12" s="73" t="s">
        <v>1459</v>
      </c>
      <c r="D12" s="678" t="s">
        <v>122</v>
      </c>
      <c r="E12" s="350">
        <f t="shared" si="0"/>
        <v>152</v>
      </c>
      <c r="F12" s="1510"/>
      <c r="G12" s="1582"/>
      <c r="H12" s="45"/>
      <c r="I12" s="1586"/>
      <c r="J12" s="1587"/>
    </row>
    <row r="13" spans="1:10" ht="41.25" customHeight="1">
      <c r="B13" s="153" t="s">
        <v>107</v>
      </c>
      <c r="C13" s="73" t="s">
        <v>1460</v>
      </c>
      <c r="D13" s="678" t="s">
        <v>123</v>
      </c>
      <c r="E13" s="350">
        <f t="shared" si="0"/>
        <v>163</v>
      </c>
      <c r="F13" s="1510"/>
      <c r="G13" s="1582"/>
      <c r="H13" s="45"/>
      <c r="I13" s="1586"/>
      <c r="J13" s="1587"/>
    </row>
    <row r="14" spans="1:10" ht="41.25" customHeight="1" thickBot="1">
      <c r="B14" s="155" t="s">
        <v>108</v>
      </c>
      <c r="C14" s="177" t="s">
        <v>1461</v>
      </c>
      <c r="D14" s="353" t="s">
        <v>124</v>
      </c>
      <c r="E14" s="353">
        <f t="shared" si="0"/>
        <v>174</v>
      </c>
      <c r="F14" s="1482"/>
      <c r="G14" s="1583"/>
      <c r="H14" s="43"/>
      <c r="I14" s="431"/>
      <c r="J14" s="432"/>
    </row>
    <row r="15" spans="1:10" ht="41.25" customHeight="1">
      <c r="B15" s="151"/>
      <c r="C15" s="710"/>
      <c r="D15" s="149"/>
      <c r="E15" s="149"/>
      <c r="F15" s="150"/>
      <c r="G15" s="150"/>
      <c r="H15" s="43"/>
      <c r="I15" s="48"/>
      <c r="J15" s="46"/>
    </row>
    <row r="16" spans="1:10" ht="24.75" customHeight="1">
      <c r="B16" s="1515"/>
      <c r="C16" s="1516"/>
      <c r="D16" s="1516"/>
      <c r="E16" s="1516"/>
      <c r="F16" s="1516"/>
      <c r="G16" s="1516"/>
      <c r="H16" s="1516"/>
      <c r="I16" s="1516"/>
      <c r="J16" s="1517"/>
    </row>
    <row r="17" spans="2:10" ht="32.25" customHeight="1">
      <c r="B17" s="1515"/>
      <c r="C17" s="1516"/>
      <c r="D17" s="1516"/>
      <c r="E17" s="1516"/>
      <c r="F17" s="1516"/>
      <c r="G17" s="1516"/>
      <c r="H17" s="1516"/>
      <c r="I17" s="1516"/>
      <c r="J17" s="1517"/>
    </row>
    <row r="18" spans="2:10" ht="41.25" customHeight="1">
      <c r="B18" s="147"/>
      <c r="C18" s="711"/>
      <c r="D18" s="149"/>
      <c r="E18" s="149"/>
      <c r="F18" s="150"/>
      <c r="G18" s="150"/>
      <c r="H18" s="43"/>
      <c r="I18" s="43"/>
      <c r="J18" s="44"/>
    </row>
    <row r="19" spans="2:10" ht="41.25" customHeight="1">
      <c r="B19" s="147"/>
      <c r="C19" s="711"/>
      <c r="D19" s="149"/>
      <c r="E19" s="149"/>
      <c r="F19" s="150"/>
      <c r="G19" s="150"/>
      <c r="H19" s="43"/>
      <c r="I19" s="43"/>
      <c r="J19" s="44"/>
    </row>
    <row r="20" spans="2:10" ht="41.25" customHeight="1">
      <c r="B20" s="147"/>
      <c r="C20" s="711"/>
      <c r="D20" s="149"/>
      <c r="E20" s="149"/>
      <c r="F20" s="150"/>
      <c r="G20" s="150"/>
      <c r="H20" s="43"/>
      <c r="I20" s="43"/>
      <c r="J20" s="44"/>
    </row>
    <row r="21" spans="2:10" ht="41.25" customHeight="1">
      <c r="B21" s="147"/>
      <c r="C21" s="711"/>
      <c r="D21" s="149"/>
      <c r="E21" s="149"/>
      <c r="F21" s="150"/>
      <c r="G21" s="150"/>
      <c r="H21" s="43"/>
      <c r="I21" s="43"/>
      <c r="J21" s="44"/>
    </row>
    <row r="22" spans="2:10" ht="41.25" customHeight="1">
      <c r="B22" s="147"/>
      <c r="C22" s="711"/>
      <c r="D22" s="149"/>
      <c r="E22" s="149"/>
      <c r="F22" s="150"/>
      <c r="G22" s="150"/>
      <c r="H22" s="43"/>
      <c r="I22" s="43"/>
      <c r="J22" s="44"/>
    </row>
    <row r="23" spans="2:10" ht="41.25" customHeight="1">
      <c r="B23" s="147"/>
      <c r="C23" s="711"/>
      <c r="D23" s="149"/>
      <c r="E23" s="149"/>
      <c r="F23" s="150"/>
      <c r="G23" s="150"/>
      <c r="H23" s="43"/>
      <c r="I23" s="43"/>
      <c r="J23" s="44"/>
    </row>
    <row r="24" spans="2:10" ht="41.25" customHeight="1">
      <c r="B24" s="147"/>
      <c r="C24" s="711"/>
      <c r="D24" s="149"/>
      <c r="E24" s="149"/>
      <c r="F24" s="150"/>
      <c r="G24" s="150"/>
      <c r="H24" s="43"/>
      <c r="I24" s="43"/>
      <c r="J24" s="44"/>
    </row>
    <row r="25" spans="2:10" ht="41.25" customHeight="1">
      <c r="B25" s="50"/>
      <c r="C25" s="687"/>
      <c r="D25" s="51"/>
      <c r="E25" s="51"/>
      <c r="F25" s="52"/>
      <c r="G25" s="52"/>
      <c r="H25" s="43"/>
      <c r="I25" s="43"/>
      <c r="J25" s="44"/>
    </row>
    <row r="26" spans="2:10" ht="41.25" customHeight="1">
      <c r="B26" s="50"/>
      <c r="C26" s="687"/>
      <c r="D26" s="51"/>
      <c r="E26" s="51"/>
      <c r="F26" s="52"/>
      <c r="G26" s="52"/>
      <c r="H26" s="43"/>
      <c r="I26" s="43"/>
      <c r="J26" s="44"/>
    </row>
    <row r="27" spans="2:10" ht="41.25" customHeight="1" thickBot="1">
      <c r="B27" s="53"/>
      <c r="C27" s="688"/>
      <c r="D27" s="54"/>
      <c r="E27" s="54"/>
      <c r="F27" s="55"/>
      <c r="G27" s="55"/>
      <c r="H27" s="49"/>
      <c r="I27" s="49"/>
      <c r="J27" s="56"/>
    </row>
  </sheetData>
  <mergeCells count="19">
    <mergeCell ref="B16:J17"/>
    <mergeCell ref="I7:J7"/>
    <mergeCell ref="F7:F10"/>
    <mergeCell ref="F11:F14"/>
    <mergeCell ref="G11:G14"/>
    <mergeCell ref="G7:G10"/>
    <mergeCell ref="I8:J8"/>
    <mergeCell ref="I10:J10"/>
    <mergeCell ref="I11:J13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F2:I2"/>
  </mergeCells>
  <hyperlinks>
    <hyperlink ref="B1" location="main!A1" display="НАЗАД" xr:uid="{00000000-0004-0000-1F00-000000000000}"/>
  </hyperlinks>
  <printOptions horizontalCentered="1"/>
  <pageMargins left="0" right="0" top="0.39370078740157483" bottom="0.39370078740157483" header="0" footer="0"/>
  <pageSetup paperSize="9" scale="30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57348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57348" r:id="rId4" name="Label2"/>
      </mc:Fallback>
    </mc:AlternateContent>
    <mc:AlternateContent xmlns:mc="http://schemas.openxmlformats.org/markup-compatibility/2006">
      <mc:Choice Requires="x14">
        <control shapeId="57347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57347" r:id="rId6" name="Label1"/>
      </mc:Fallback>
    </mc:AlternateContent>
    <mc:AlternateContent xmlns:mc="http://schemas.openxmlformats.org/markup-compatibility/2006">
      <mc:Choice Requires="x14">
        <control shapeId="57346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57346" r:id="rId8" name="TextBox2"/>
      </mc:Fallback>
    </mc:AlternateContent>
    <mc:AlternateContent xmlns:mc="http://schemas.openxmlformats.org/markup-compatibility/2006">
      <mc:Choice Requires="x14">
        <control shapeId="57345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57345" r:id="rId10" name="TextBox1"/>
      </mc:Fallback>
    </mc:AlternateContent>
  </control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Лист24">
    <pageSetUpPr fitToPage="1"/>
  </sheetPr>
  <dimension ref="A1:J53"/>
  <sheetViews>
    <sheetView showGridLines="0" showRowColHeaders="0" zoomScale="40" zoomScaleNormal="4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0.10937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09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 xml:space="preserve">Прайс-лист молодежная ЛОТОС 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76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390"/>
      <c r="C6" s="1393"/>
      <c r="D6" s="1396"/>
      <c r="E6" s="1399"/>
      <c r="F6" s="1402"/>
      <c r="G6" s="1402"/>
      <c r="H6" s="1405"/>
      <c r="I6" s="1383"/>
      <c r="J6" s="1384"/>
    </row>
    <row r="7" spans="1:10" ht="41.25" customHeight="1">
      <c r="B7" s="230" t="s">
        <v>240</v>
      </c>
      <c r="C7" s="181" t="s">
        <v>1427</v>
      </c>
      <c r="D7" s="232" t="s">
        <v>241</v>
      </c>
      <c r="E7" s="165">
        <f t="shared" ref="E7:E30" si="0">VLOOKUP(C7,Артикул,2,FALSE)</f>
        <v>85</v>
      </c>
      <c r="F7" s="371">
        <f t="shared" ref="F7:F30" si="1">VLOOKUP(C7,Артикул,3,FALSE)</f>
        <v>28961</v>
      </c>
      <c r="G7" s="226">
        <f>ROUNDUP(CEILING(F7*(1-скидка),1)*(1+наценка),1)</f>
        <v>21669</v>
      </c>
      <c r="H7" s="42"/>
      <c r="I7" s="1429" t="s">
        <v>675</v>
      </c>
      <c r="J7" s="1430"/>
    </row>
    <row r="8" spans="1:10" ht="41.25" customHeight="1" thickBot="1">
      <c r="B8" s="236" t="s">
        <v>242</v>
      </c>
      <c r="C8" s="236" t="s">
        <v>1428</v>
      </c>
      <c r="D8" s="289" t="s">
        <v>241</v>
      </c>
      <c r="E8" s="238">
        <f t="shared" si="0"/>
        <v>110</v>
      </c>
      <c r="F8" s="382">
        <f t="shared" si="1"/>
        <v>38714</v>
      </c>
      <c r="G8" s="161">
        <f>ROUNDUP(CEILING(F8*(1-скидка),1)*(1+наценка),1)</f>
        <v>28966</v>
      </c>
      <c r="H8" s="43"/>
      <c r="I8" s="179"/>
      <c r="J8" s="439"/>
    </row>
    <row r="9" spans="1:10" ht="41.25" customHeight="1">
      <c r="A9" s="60"/>
      <c r="B9" s="218" t="s">
        <v>243</v>
      </c>
      <c r="C9" s="218" t="s">
        <v>1574</v>
      </c>
      <c r="D9" s="220" t="s">
        <v>10</v>
      </c>
      <c r="E9" s="220">
        <f t="shared" si="0"/>
        <v>15</v>
      </c>
      <c r="F9" s="371">
        <f t="shared" si="1"/>
        <v>2333</v>
      </c>
      <c r="G9" s="224">
        <f t="shared" ref="G9:G30" si="2">ROUNDUP(CEILING(F9*(1-скидка),1)*(1+наценка),1)</f>
        <v>1746</v>
      </c>
      <c r="H9" s="43"/>
      <c r="I9" s="1368" t="s">
        <v>114</v>
      </c>
      <c r="J9" s="1362"/>
    </row>
    <row r="10" spans="1:10" ht="41.25" customHeight="1">
      <c r="A10" s="60"/>
      <c r="B10" s="230" t="s">
        <v>244</v>
      </c>
      <c r="C10" s="230" t="s">
        <v>1575</v>
      </c>
      <c r="D10" s="232" t="s">
        <v>11</v>
      </c>
      <c r="E10" s="232">
        <f t="shared" si="0"/>
        <v>31</v>
      </c>
      <c r="F10" s="372">
        <f t="shared" si="1"/>
        <v>4328</v>
      </c>
      <c r="G10" s="226">
        <f t="shared" si="2"/>
        <v>3239</v>
      </c>
      <c r="H10" s="43"/>
      <c r="I10" s="180"/>
      <c r="J10" s="461" t="s">
        <v>231</v>
      </c>
    </row>
    <row r="11" spans="1:10" ht="41.25" customHeight="1">
      <c r="A11" s="60"/>
      <c r="B11" s="230" t="s">
        <v>245</v>
      </c>
      <c r="C11" s="230" t="s">
        <v>1576</v>
      </c>
      <c r="D11" s="232" t="s">
        <v>44</v>
      </c>
      <c r="E11" s="232">
        <f t="shared" si="0"/>
        <v>10</v>
      </c>
      <c r="F11" s="372">
        <f t="shared" si="1"/>
        <v>1661</v>
      </c>
      <c r="G11" s="226">
        <f t="shared" si="2"/>
        <v>1243</v>
      </c>
      <c r="H11" s="43"/>
      <c r="I11" s="179"/>
      <c r="J11" s="461" t="s">
        <v>232</v>
      </c>
    </row>
    <row r="12" spans="1:10" ht="41.25" customHeight="1">
      <c r="A12" s="60"/>
      <c r="B12" s="230" t="s">
        <v>674</v>
      </c>
      <c r="C12" s="230" t="s">
        <v>1578</v>
      </c>
      <c r="D12" s="232" t="s">
        <v>246</v>
      </c>
      <c r="E12" s="232">
        <f t="shared" si="0"/>
        <v>28</v>
      </c>
      <c r="F12" s="394">
        <f t="shared" si="1"/>
        <v>3893</v>
      </c>
      <c r="G12" s="226">
        <f t="shared" si="2"/>
        <v>2913</v>
      </c>
      <c r="H12" s="43"/>
      <c r="I12" s="26"/>
      <c r="J12" s="454"/>
    </row>
    <row r="13" spans="1:10" ht="41.25" customHeight="1">
      <c r="A13" s="60"/>
      <c r="B13" s="230" t="s">
        <v>56</v>
      </c>
      <c r="C13" s="230" t="s">
        <v>13</v>
      </c>
      <c r="D13" s="232" t="s">
        <v>34</v>
      </c>
      <c r="E13" s="232">
        <f t="shared" si="0"/>
        <v>10</v>
      </c>
      <c r="F13" s="372">
        <f t="shared" si="1"/>
        <v>1856</v>
      </c>
      <c r="G13" s="226">
        <f t="shared" si="2"/>
        <v>1389</v>
      </c>
      <c r="H13" s="42"/>
      <c r="I13" s="180"/>
      <c r="J13" s="454"/>
    </row>
    <row r="14" spans="1:10" ht="41.25" customHeight="1">
      <c r="A14" s="60"/>
      <c r="B14" s="230" t="s">
        <v>259</v>
      </c>
      <c r="C14" s="230" t="s">
        <v>259</v>
      </c>
      <c r="D14" s="232" t="s">
        <v>260</v>
      </c>
      <c r="E14" s="232">
        <f t="shared" si="0"/>
        <v>20</v>
      </c>
      <c r="F14" s="372">
        <f t="shared" si="1"/>
        <v>3752</v>
      </c>
      <c r="G14" s="226">
        <f t="shared" si="2"/>
        <v>2808</v>
      </c>
      <c r="H14" s="47"/>
      <c r="I14" s="26"/>
      <c r="J14" s="439"/>
    </row>
    <row r="15" spans="1:10" ht="41.25" customHeight="1">
      <c r="A15" s="60"/>
      <c r="B15" s="230" t="s">
        <v>261</v>
      </c>
      <c r="C15" s="230" t="s">
        <v>261</v>
      </c>
      <c r="D15" s="232" t="s">
        <v>262</v>
      </c>
      <c r="E15" s="232">
        <f t="shared" si="0"/>
        <v>23</v>
      </c>
      <c r="F15" s="372">
        <f t="shared" si="1"/>
        <v>4076</v>
      </c>
      <c r="G15" s="226">
        <f t="shared" si="2"/>
        <v>3050</v>
      </c>
      <c r="H15" s="47"/>
      <c r="I15" s="462" t="s">
        <v>446</v>
      </c>
      <c r="J15" s="463"/>
    </row>
    <row r="16" spans="1:10" ht="41.25" customHeight="1" thickBot="1">
      <c r="A16" s="60"/>
      <c r="B16" s="169" t="s">
        <v>168</v>
      </c>
      <c r="C16" s="169" t="s">
        <v>168</v>
      </c>
      <c r="D16" s="133" t="s">
        <v>169</v>
      </c>
      <c r="E16" s="133">
        <f t="shared" si="0"/>
        <v>11</v>
      </c>
      <c r="F16" s="382">
        <f t="shared" si="1"/>
        <v>2834</v>
      </c>
      <c r="G16" s="161">
        <f t="shared" si="2"/>
        <v>2121</v>
      </c>
      <c r="H16" s="43"/>
      <c r="I16" s="462"/>
      <c r="J16" s="463"/>
    </row>
    <row r="17" spans="1:10" ht="41.25" customHeight="1">
      <c r="A17" s="60"/>
      <c r="B17" s="218" t="s">
        <v>73</v>
      </c>
      <c r="C17" s="218" t="s">
        <v>1429</v>
      </c>
      <c r="D17" s="220" t="s">
        <v>72</v>
      </c>
      <c r="E17" s="220">
        <f t="shared" si="0"/>
        <v>30</v>
      </c>
      <c r="F17" s="371">
        <f t="shared" si="1"/>
        <v>4265</v>
      </c>
      <c r="G17" s="224">
        <f t="shared" si="2"/>
        <v>3192</v>
      </c>
      <c r="H17" s="43"/>
      <c r="I17" s="462" t="s">
        <v>157</v>
      </c>
      <c r="J17" s="463"/>
    </row>
    <row r="18" spans="1:10" ht="41.25" customHeight="1" thickBot="1">
      <c r="A18" s="60"/>
      <c r="B18" s="215" t="s">
        <v>247</v>
      </c>
      <c r="C18" s="215" t="s">
        <v>1854</v>
      </c>
      <c r="D18" s="133" t="s">
        <v>167</v>
      </c>
      <c r="E18" s="133" t="e">
        <f t="shared" si="0"/>
        <v>#N/A</v>
      </c>
      <c r="F18" s="382" t="e">
        <f t="shared" si="1"/>
        <v>#N/A</v>
      </c>
      <c r="G18" s="161" t="e">
        <f>ROUNDUP(CEILING(F18*(1-скидка),1)*(1+наценка),1)</f>
        <v>#N/A</v>
      </c>
      <c r="H18" s="43"/>
      <c r="I18" s="440"/>
      <c r="J18" s="441"/>
    </row>
    <row r="19" spans="1:10" ht="41.25" customHeight="1">
      <c r="A19" s="60"/>
      <c r="B19" s="290" t="s">
        <v>49</v>
      </c>
      <c r="C19" s="290" t="s">
        <v>1430</v>
      </c>
      <c r="D19" s="291" t="s">
        <v>127</v>
      </c>
      <c r="E19" s="292">
        <f t="shared" si="0"/>
        <v>35</v>
      </c>
      <c r="F19" s="676">
        <f t="shared" si="1"/>
        <v>8254</v>
      </c>
      <c r="G19" s="228">
        <f t="shared" si="2"/>
        <v>6176</v>
      </c>
      <c r="H19" s="43"/>
      <c r="I19" s="1504" t="s">
        <v>159</v>
      </c>
      <c r="J19" s="1505"/>
    </row>
    <row r="20" spans="1:10" ht="41.25" customHeight="1">
      <c r="A20" s="60"/>
      <c r="B20" s="230" t="s">
        <v>50</v>
      </c>
      <c r="C20" s="230" t="s">
        <v>1431</v>
      </c>
      <c r="D20" s="293" t="s">
        <v>128</v>
      </c>
      <c r="E20" s="232">
        <f t="shared" si="0"/>
        <v>63</v>
      </c>
      <c r="F20" s="676">
        <f t="shared" si="1"/>
        <v>15570</v>
      </c>
      <c r="G20" s="226">
        <f t="shared" si="2"/>
        <v>11650</v>
      </c>
      <c r="H20" s="43"/>
      <c r="I20" s="462"/>
      <c r="J20" s="463"/>
    </row>
    <row r="21" spans="1:10" ht="41.25" customHeight="1" thickBot="1">
      <c r="A21" s="60"/>
      <c r="B21" s="236" t="s">
        <v>74</v>
      </c>
      <c r="C21" s="236" t="s">
        <v>1435</v>
      </c>
      <c r="D21" s="238" t="s">
        <v>154</v>
      </c>
      <c r="E21" s="238">
        <f t="shared" si="0"/>
        <v>28</v>
      </c>
      <c r="F21" s="673">
        <f t="shared" si="1"/>
        <v>6298</v>
      </c>
      <c r="G21" s="161">
        <f t="shared" si="2"/>
        <v>4713</v>
      </c>
      <c r="H21" s="43"/>
      <c r="I21" s="466" t="s">
        <v>7</v>
      </c>
      <c r="J21" s="467"/>
    </row>
    <row r="22" spans="1:10" ht="41.25" customHeight="1">
      <c r="A22" s="60"/>
      <c r="B22" s="218" t="s">
        <v>36</v>
      </c>
      <c r="C22" s="218" t="s">
        <v>1438</v>
      </c>
      <c r="D22" s="220" t="s">
        <v>145</v>
      </c>
      <c r="E22" s="220">
        <f t="shared" si="0"/>
        <v>65</v>
      </c>
      <c r="F22" s="371">
        <f t="shared" si="1"/>
        <v>12575</v>
      </c>
      <c r="G22" s="224">
        <f t="shared" si="2"/>
        <v>9409</v>
      </c>
      <c r="H22" s="43"/>
      <c r="I22" s="294" t="s">
        <v>203</v>
      </c>
      <c r="J22" s="229"/>
    </row>
    <row r="23" spans="1:10" ht="41.25" customHeight="1">
      <c r="A23" s="60"/>
      <c r="B23" s="230" t="s">
        <v>75</v>
      </c>
      <c r="C23" s="230" t="s">
        <v>1439</v>
      </c>
      <c r="D23" s="232" t="s">
        <v>155</v>
      </c>
      <c r="E23" s="232">
        <f t="shared" si="0"/>
        <v>92</v>
      </c>
      <c r="F23" s="372">
        <f t="shared" si="1"/>
        <v>20191</v>
      </c>
      <c r="G23" s="226">
        <f t="shared" si="2"/>
        <v>15107</v>
      </c>
      <c r="H23" s="43"/>
      <c r="I23" s="1504"/>
      <c r="J23" s="1505"/>
    </row>
    <row r="24" spans="1:10" ht="41.25" customHeight="1">
      <c r="A24" s="60"/>
      <c r="B24" s="230" t="s">
        <v>38</v>
      </c>
      <c r="C24" s="230" t="s">
        <v>1440</v>
      </c>
      <c r="D24" s="232" t="s">
        <v>147</v>
      </c>
      <c r="E24" s="232">
        <f t="shared" si="0"/>
        <v>70</v>
      </c>
      <c r="F24" s="372">
        <f t="shared" si="1"/>
        <v>14904</v>
      </c>
      <c r="G24" s="226">
        <f t="shared" si="2"/>
        <v>11152</v>
      </c>
      <c r="H24" s="43"/>
      <c r="I24" s="1466" t="s">
        <v>877</v>
      </c>
      <c r="J24" s="1467"/>
    </row>
    <row r="25" spans="1:10" ht="41.25" customHeight="1">
      <c r="A25" s="60"/>
      <c r="B25" s="230" t="s">
        <v>42</v>
      </c>
      <c r="C25" s="230" t="s">
        <v>1444</v>
      </c>
      <c r="D25" s="232" t="s">
        <v>150</v>
      </c>
      <c r="E25" s="232">
        <f t="shared" si="0"/>
        <v>134</v>
      </c>
      <c r="F25" s="372">
        <f t="shared" si="1"/>
        <v>24660</v>
      </c>
      <c r="G25" s="226">
        <f t="shared" si="2"/>
        <v>18451</v>
      </c>
      <c r="H25" s="43"/>
      <c r="I25" s="1466"/>
      <c r="J25" s="1467"/>
    </row>
    <row r="26" spans="1:10" ht="41.25" customHeight="1">
      <c r="A26" s="60"/>
      <c r="B26" s="230" t="s">
        <v>43</v>
      </c>
      <c r="C26" s="230" t="s">
        <v>1445</v>
      </c>
      <c r="D26" s="232" t="s">
        <v>129</v>
      </c>
      <c r="E26" s="232">
        <f t="shared" si="0"/>
        <v>46</v>
      </c>
      <c r="F26" s="372">
        <f t="shared" si="1"/>
        <v>10419</v>
      </c>
      <c r="G26" s="226">
        <f t="shared" si="2"/>
        <v>7796</v>
      </c>
      <c r="H26" s="43"/>
      <c r="I26" s="1466"/>
      <c r="J26" s="1467"/>
    </row>
    <row r="27" spans="1:10" ht="41.25" customHeight="1">
      <c r="A27" s="60"/>
      <c r="B27" s="178" t="s">
        <v>195</v>
      </c>
      <c r="C27" s="178" t="s">
        <v>1450</v>
      </c>
      <c r="D27" s="193" t="s">
        <v>129</v>
      </c>
      <c r="E27" s="193">
        <f t="shared" si="0"/>
        <v>49</v>
      </c>
      <c r="F27" s="394">
        <f t="shared" si="1"/>
        <v>8541</v>
      </c>
      <c r="G27" s="226">
        <f>ROUNDUP(CEILING(F27*(1-скидка),1)*(1+наценка),1)</f>
        <v>6391</v>
      </c>
      <c r="H27" s="43"/>
      <c r="I27" s="305"/>
      <c r="J27" s="306"/>
    </row>
    <row r="28" spans="1:10" ht="41.25" customHeight="1">
      <c r="A28" s="60"/>
      <c r="B28" s="230" t="s">
        <v>248</v>
      </c>
      <c r="C28" s="230" t="s">
        <v>1451</v>
      </c>
      <c r="D28" s="232" t="s">
        <v>249</v>
      </c>
      <c r="E28" s="232">
        <f t="shared" si="0"/>
        <v>140</v>
      </c>
      <c r="F28" s="394">
        <f t="shared" si="1"/>
        <v>27787</v>
      </c>
      <c r="G28" s="226">
        <f>ROUNDUP(CEILING(F28*(1-скидка),1)*(1+наценка),1)</f>
        <v>20791</v>
      </c>
      <c r="H28" s="43"/>
      <c r="I28" s="307"/>
      <c r="J28" s="308"/>
    </row>
    <row r="29" spans="1:10" ht="41.25" customHeight="1">
      <c r="A29" s="60"/>
      <c r="B29" s="112" t="s">
        <v>229</v>
      </c>
      <c r="C29" s="112" t="s">
        <v>1452</v>
      </c>
      <c r="D29" s="193" t="s">
        <v>230</v>
      </c>
      <c r="E29" s="193">
        <f t="shared" si="0"/>
        <v>120</v>
      </c>
      <c r="F29" s="372">
        <f t="shared" si="1"/>
        <v>24921</v>
      </c>
      <c r="G29" s="280">
        <f>ROUNDUP(CEILING(F29*(1-скидка),1)*(1+наценка),1)</f>
        <v>18646</v>
      </c>
      <c r="H29" s="43"/>
      <c r="I29" s="294"/>
      <c r="J29" s="229"/>
    </row>
    <row r="30" spans="1:10" ht="41.25" customHeight="1" thickBot="1">
      <c r="A30" s="60"/>
      <c r="B30" s="236" t="s">
        <v>8</v>
      </c>
      <c r="C30" s="236" t="s">
        <v>8</v>
      </c>
      <c r="D30" s="238" t="s">
        <v>9</v>
      </c>
      <c r="E30" s="238">
        <f t="shared" si="0"/>
        <v>30</v>
      </c>
      <c r="F30" s="382">
        <f t="shared" si="1"/>
        <v>5143</v>
      </c>
      <c r="G30" s="161">
        <f t="shared" si="2"/>
        <v>3848</v>
      </c>
      <c r="H30" s="43"/>
      <c r="I30" s="1508"/>
      <c r="J30" s="1509"/>
    </row>
    <row r="31" spans="1:10" ht="41.25" customHeight="1">
      <c r="A31" s="60"/>
      <c r="B31" s="71"/>
      <c r="C31" s="730"/>
      <c r="D31" s="72"/>
      <c r="E31" s="72"/>
      <c r="F31" s="77"/>
      <c r="G31" s="77"/>
      <c r="H31" s="43"/>
      <c r="I31" s="283"/>
      <c r="J31" s="46"/>
    </row>
    <row r="32" spans="1:10" ht="41.25" customHeight="1">
      <c r="A32" s="60"/>
      <c r="B32" s="71"/>
      <c r="C32" s="730"/>
      <c r="D32" s="72"/>
      <c r="E32" s="72"/>
      <c r="F32" s="77"/>
      <c r="G32" s="77"/>
      <c r="H32" s="43"/>
      <c r="I32" s="283"/>
      <c r="J32" s="46"/>
    </row>
    <row r="33" spans="1:10" ht="41.25" customHeight="1">
      <c r="A33" s="60"/>
      <c r="B33" s="71"/>
      <c r="C33" s="730"/>
      <c r="D33" s="72"/>
      <c r="E33" s="72"/>
      <c r="F33" s="77"/>
      <c r="G33" s="77"/>
      <c r="H33" s="43"/>
      <c r="I33" s="283"/>
      <c r="J33" s="46"/>
    </row>
    <row r="34" spans="1:10" ht="41.25" customHeight="1">
      <c r="A34" s="60"/>
      <c r="B34" s="71"/>
      <c r="C34" s="730"/>
      <c r="D34" s="72"/>
      <c r="E34" s="72"/>
      <c r="F34" s="77"/>
      <c r="G34" s="77"/>
      <c r="H34" s="43"/>
      <c r="I34" s="283"/>
      <c r="J34" s="46"/>
    </row>
    <row r="35" spans="1:10" ht="41.25" customHeight="1">
      <c r="A35" s="60"/>
      <c r="B35" s="71"/>
      <c r="C35" s="730"/>
      <c r="D35" s="72"/>
      <c r="E35" s="72"/>
      <c r="F35" s="77"/>
      <c r="G35" s="77"/>
      <c r="H35" s="43"/>
      <c r="I35" s="283"/>
      <c r="J35" s="46"/>
    </row>
    <row r="36" spans="1:10" ht="41.25" customHeight="1">
      <c r="A36" s="60"/>
      <c r="B36" s="71"/>
      <c r="C36" s="730"/>
      <c r="D36" s="72"/>
      <c r="E36" s="72"/>
      <c r="F36" s="77"/>
      <c r="G36" s="77"/>
      <c r="H36" s="43"/>
      <c r="I36" s="283"/>
      <c r="J36" s="46"/>
    </row>
    <row r="37" spans="1:10" ht="41.25" customHeight="1">
      <c r="A37" s="60"/>
      <c r="B37" s="71"/>
      <c r="C37" s="730"/>
      <c r="D37" s="72"/>
      <c r="E37" s="72"/>
      <c r="F37" s="77"/>
      <c r="G37" s="77"/>
      <c r="H37" s="43"/>
      <c r="I37" s="283"/>
      <c r="J37" s="46"/>
    </row>
    <row r="38" spans="1:10" ht="41.25" customHeight="1">
      <c r="A38" s="60"/>
      <c r="B38" s="71"/>
      <c r="C38" s="730"/>
      <c r="D38" s="72"/>
      <c r="E38" s="72"/>
      <c r="F38" s="77"/>
      <c r="G38" s="77"/>
      <c r="H38" s="43"/>
      <c r="I38" s="283"/>
      <c r="J38" s="46"/>
    </row>
    <row r="39" spans="1:10" ht="41.25" customHeight="1">
      <c r="A39" s="60"/>
      <c r="B39" s="71"/>
      <c r="C39" s="730"/>
      <c r="D39" s="72"/>
      <c r="E39" s="72"/>
      <c r="F39" s="77"/>
      <c r="G39" s="77"/>
      <c r="H39" s="43"/>
      <c r="I39" s="283"/>
      <c r="J39" s="46"/>
    </row>
    <row r="40" spans="1:10" ht="41.25" customHeight="1">
      <c r="A40" s="60"/>
      <c r="B40" s="71"/>
      <c r="C40" s="730"/>
      <c r="D40" s="72"/>
      <c r="E40" s="72"/>
      <c r="F40" s="77"/>
      <c r="G40" s="77"/>
      <c r="H40" s="43"/>
      <c r="I40" s="283"/>
      <c r="J40" s="46"/>
    </row>
    <row r="41" spans="1:10" ht="41.25" customHeight="1">
      <c r="A41" s="60"/>
      <c r="B41" s="71"/>
      <c r="C41" s="730"/>
      <c r="D41" s="72"/>
      <c r="E41" s="72"/>
      <c r="F41" s="77"/>
      <c r="G41" s="77"/>
      <c r="H41" s="43"/>
      <c r="I41" s="283"/>
      <c r="J41" s="46"/>
    </row>
    <row r="42" spans="1:10" ht="41.25" customHeight="1">
      <c r="A42" s="60"/>
      <c r="B42" s="71"/>
      <c r="C42" s="730"/>
      <c r="D42" s="51"/>
      <c r="E42" s="51"/>
      <c r="F42" s="52"/>
      <c r="G42" s="52"/>
      <c r="H42" s="43"/>
      <c r="I42" s="283"/>
      <c r="J42" s="46"/>
    </row>
    <row r="43" spans="1:10" ht="24.75" customHeight="1">
      <c r="A43" s="60"/>
      <c r="B43" s="1515"/>
      <c r="C43" s="1516"/>
      <c r="D43" s="1516"/>
      <c r="E43" s="1516"/>
      <c r="F43" s="1516"/>
      <c r="G43" s="1516"/>
      <c r="H43" s="1516"/>
      <c r="I43" s="1516"/>
      <c r="J43" s="1517"/>
    </row>
    <row r="44" spans="1:10" ht="32.25" customHeight="1">
      <c r="A44" s="60"/>
      <c r="B44" s="1515"/>
      <c r="C44" s="1516"/>
      <c r="D44" s="1516"/>
      <c r="E44" s="1516"/>
      <c r="F44" s="1516"/>
      <c r="G44" s="1516"/>
      <c r="H44" s="1516"/>
      <c r="I44" s="1516"/>
      <c r="J44" s="1517"/>
    </row>
    <row r="45" spans="1:10" ht="41.25" customHeight="1">
      <c r="A45" s="60"/>
      <c r="B45" s="162"/>
      <c r="C45" s="711"/>
      <c r="D45" s="149"/>
      <c r="E45" s="149"/>
      <c r="F45" s="150"/>
      <c r="G45" s="150"/>
      <c r="H45" s="43"/>
      <c r="I45" s="43"/>
      <c r="J45" s="113"/>
    </row>
    <row r="46" spans="1:10" ht="41.25" customHeight="1">
      <c r="A46" s="60"/>
      <c r="B46" s="162"/>
      <c r="C46" s="711"/>
      <c r="D46" s="149"/>
      <c r="E46" s="149"/>
      <c r="F46" s="150"/>
      <c r="G46" s="150"/>
      <c r="H46" s="43"/>
      <c r="I46" s="43"/>
      <c r="J46" s="113"/>
    </row>
    <row r="47" spans="1:10" ht="41.25" customHeight="1">
      <c r="A47" s="60"/>
      <c r="B47" s="162"/>
      <c r="C47" s="711"/>
      <c r="D47" s="149"/>
      <c r="E47" s="149"/>
      <c r="F47" s="150"/>
      <c r="G47" s="150"/>
      <c r="H47" s="43"/>
      <c r="I47" s="43"/>
      <c r="J47" s="113"/>
    </row>
    <row r="48" spans="1:10" ht="41.25" customHeight="1">
      <c r="A48" s="60"/>
      <c r="B48" s="50"/>
      <c r="C48" s="687"/>
      <c r="D48" s="51"/>
      <c r="E48" s="51"/>
      <c r="F48" s="52"/>
      <c r="G48" s="52"/>
      <c r="H48" s="43"/>
      <c r="I48" s="43"/>
      <c r="J48" s="44"/>
    </row>
    <row r="49" spans="1:10" ht="41.25" customHeight="1">
      <c r="A49" s="60"/>
      <c r="B49" s="50"/>
      <c r="C49" s="687"/>
      <c r="D49" s="51"/>
      <c r="E49" s="51"/>
      <c r="F49" s="52"/>
      <c r="G49" s="52"/>
      <c r="H49" s="43"/>
      <c r="I49" s="43"/>
      <c r="J49" s="44"/>
    </row>
    <row r="50" spans="1:10" ht="41.25" customHeight="1">
      <c r="A50" s="60"/>
      <c r="B50" s="50"/>
      <c r="C50" s="687"/>
      <c r="D50" s="51"/>
      <c r="E50" s="51"/>
      <c r="F50" s="52"/>
      <c r="G50" s="52"/>
      <c r="H50" s="43"/>
      <c r="I50" s="43"/>
      <c r="J50" s="44"/>
    </row>
    <row r="51" spans="1:10" ht="41.25" customHeight="1">
      <c r="A51" s="60"/>
      <c r="B51" s="50"/>
      <c r="C51" s="687"/>
      <c r="D51" s="51"/>
      <c r="E51" s="51"/>
      <c r="F51" s="52"/>
      <c r="G51" s="52"/>
      <c r="H51" s="43"/>
      <c r="I51" s="43"/>
      <c r="J51" s="44"/>
    </row>
    <row r="52" spans="1:10" ht="41.25" customHeight="1">
      <c r="A52" s="60"/>
      <c r="B52" s="50"/>
      <c r="C52" s="687"/>
      <c r="D52" s="51"/>
      <c r="E52" s="51"/>
      <c r="F52" s="52"/>
      <c r="G52" s="52"/>
      <c r="H52" s="43"/>
      <c r="I52" s="43"/>
      <c r="J52" s="44"/>
    </row>
    <row r="53" spans="1:10" ht="41.25" customHeight="1" thickBot="1">
      <c r="A53" s="60"/>
      <c r="B53" s="53"/>
      <c r="C53" s="688"/>
      <c r="D53" s="54"/>
      <c r="E53" s="54"/>
      <c r="F53" s="55"/>
      <c r="G53" s="55"/>
      <c r="H53" s="49"/>
      <c r="I53" s="49"/>
      <c r="J53" s="56"/>
    </row>
  </sheetData>
  <mergeCells count="17">
    <mergeCell ref="D1:I1"/>
    <mergeCell ref="G4:G6"/>
    <mergeCell ref="E4:E6"/>
    <mergeCell ref="F4:F6"/>
    <mergeCell ref="D4:D6"/>
    <mergeCell ref="B3:J3"/>
    <mergeCell ref="F2:I2"/>
    <mergeCell ref="I7:J7"/>
    <mergeCell ref="B43:J44"/>
    <mergeCell ref="H4:J6"/>
    <mergeCell ref="B4:B6"/>
    <mergeCell ref="I30:J30"/>
    <mergeCell ref="I9:J9"/>
    <mergeCell ref="I23:J23"/>
    <mergeCell ref="I19:J19"/>
    <mergeCell ref="I24:J26"/>
    <mergeCell ref="C4:C6"/>
  </mergeCells>
  <hyperlinks>
    <hyperlink ref="B1" location="main!A1" display="НАЗАД" xr:uid="{00000000-0004-0000-2000-000000000000}"/>
  </hyperlinks>
  <printOptions horizontalCentered="1"/>
  <pageMargins left="0" right="0" top="0.39370078740157483" bottom="0.39370078740157483" header="0" footer="0"/>
  <pageSetup paperSize="9" scale="30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      &amp;R&amp;D</oddFooter>
  </headerFooter>
  <drawing r:id="rId2"/>
  <legacyDrawing r:id="rId3"/>
  <controls>
    <mc:AlternateContent xmlns:mc="http://schemas.openxmlformats.org/markup-compatibility/2006">
      <mc:Choice Requires="x14">
        <control shapeId="23556" r:id="rId4" name="Label2">
          <controlPr defaultSize="0" autoLine="0" r:id="rId5">
            <anchor moveWithCells="1">
              <from>
                <xdr:col>9</xdr:col>
                <xdr:colOff>4953000</xdr:colOff>
                <xdr:row>0</xdr:row>
                <xdr:rowOff>121920</xdr:rowOff>
              </from>
              <to>
                <xdr:col>9</xdr:col>
                <xdr:colOff>6438900</xdr:colOff>
                <xdr:row>0</xdr:row>
                <xdr:rowOff>502920</xdr:rowOff>
              </to>
            </anchor>
          </controlPr>
        </control>
      </mc:Choice>
      <mc:Fallback>
        <control shapeId="23556" r:id="rId4" name="Label2"/>
      </mc:Fallback>
    </mc:AlternateContent>
    <mc:AlternateContent xmlns:mc="http://schemas.openxmlformats.org/markup-compatibility/2006">
      <mc:Choice Requires="x14">
        <control shapeId="23555" r:id="rId6" name="Label1">
          <controlPr defaultSize="0" autoLine="0" r:id="rId7">
            <anchor moveWithCells="1">
              <from>
                <xdr:col>9</xdr:col>
                <xdr:colOff>2080260</xdr:colOff>
                <xdr:row>0</xdr:row>
                <xdr:rowOff>121920</xdr:rowOff>
              </from>
              <to>
                <xdr:col>9</xdr:col>
                <xdr:colOff>3566160</xdr:colOff>
                <xdr:row>0</xdr:row>
                <xdr:rowOff>502920</xdr:rowOff>
              </to>
            </anchor>
          </controlPr>
        </control>
      </mc:Choice>
      <mc:Fallback>
        <control shapeId="23555" r:id="rId6" name="Label1"/>
      </mc:Fallback>
    </mc:AlternateContent>
    <mc:AlternateContent xmlns:mc="http://schemas.openxmlformats.org/markup-compatibility/2006">
      <mc:Choice Requires="x14">
        <control shapeId="23554" r:id="rId8" name="TextBox2">
          <controlPr defaultSize="0" autoFill="0" autoLine="0" linkedCell="скидка!F7" r:id="rId9">
            <anchor moveWithCells="1">
              <from>
                <xdr:col>9</xdr:col>
                <xdr:colOff>6515100</xdr:colOff>
                <xdr:row>0</xdr:row>
                <xdr:rowOff>106680</xdr:rowOff>
              </from>
              <to>
                <xdr:col>9</xdr:col>
                <xdr:colOff>7277100</xdr:colOff>
                <xdr:row>0</xdr:row>
                <xdr:rowOff>487680</xdr:rowOff>
              </to>
            </anchor>
          </controlPr>
        </control>
      </mc:Choice>
      <mc:Fallback>
        <control shapeId="23554" r:id="rId8" name="TextBox2"/>
      </mc:Fallback>
    </mc:AlternateContent>
    <mc:AlternateContent xmlns:mc="http://schemas.openxmlformats.org/markup-compatibility/2006">
      <mc:Choice Requires="x14">
        <control shapeId="23553" r:id="rId10" name="TextBox1">
          <controlPr defaultSize="0" autoFill="0" autoLine="0" linkedCell="скидка!F3" r:id="rId11">
            <anchor moveWithCells="1">
              <from>
                <xdr:col>9</xdr:col>
                <xdr:colOff>3642360</xdr:colOff>
                <xdr:row>0</xdr:row>
                <xdr:rowOff>106680</xdr:rowOff>
              </from>
              <to>
                <xdr:col>9</xdr:col>
                <xdr:colOff>4404360</xdr:colOff>
                <xdr:row>0</xdr:row>
                <xdr:rowOff>487680</xdr:rowOff>
              </to>
            </anchor>
          </controlPr>
        </control>
      </mc:Choice>
      <mc:Fallback>
        <control shapeId="23553" r:id="rId10" name="TextBox1"/>
      </mc:Fallback>
    </mc:AlternateContent>
  </control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Лист26">
    <pageSetUpPr fitToPage="1"/>
  </sheetPr>
  <dimension ref="A1:Q148"/>
  <sheetViews>
    <sheetView showGridLines="0" showRowColHeaders="0" zoomScale="40" zoomScaleNormal="40" zoomScaleSheetLayoutView="50" zoomScalePageLayoutView="93" workbookViewId="0">
      <pane ySplit="1" topLeftCell="A38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50.6640625" style="60" customWidth="1"/>
    <col min="3" max="3" width="167" style="60" hidden="1" customWidth="1"/>
    <col min="4" max="4" width="39.44140625" style="60" customWidth="1"/>
    <col min="5" max="5" width="50.109375" style="60" customWidth="1"/>
    <col min="6" max="6" width="55.33203125" style="60" customWidth="1"/>
    <col min="7" max="7" width="28" style="60" bestFit="1" customWidth="1"/>
    <col min="8" max="8" width="33.5546875" style="60" bestFit="1" customWidth="1"/>
    <col min="9" max="9" width="30.5546875" style="60" bestFit="1" customWidth="1"/>
    <col min="10" max="10" width="15.5546875" style="60" customWidth="1"/>
    <col min="11" max="13" width="30.6640625" style="61" customWidth="1"/>
    <col min="14" max="14" width="30.6640625" style="62" customWidth="1"/>
    <col min="15" max="15" width="15.6640625" style="62" customWidth="1"/>
    <col min="16" max="16" width="20.88671875" style="62" customWidth="1"/>
    <col min="17" max="17" width="87.88671875" style="63" customWidth="1"/>
    <col min="18" max="16384" width="9.109375" style="60"/>
  </cols>
  <sheetData>
    <row r="1" spans="1:17" ht="46.2">
      <c r="B1" s="70" t="s">
        <v>57</v>
      </c>
      <c r="C1" s="70"/>
      <c r="D1" s="1369" t="str">
        <f>B3</f>
        <v xml:space="preserve">Прайс-лист на корпус кухня </v>
      </c>
      <c r="E1" s="1369"/>
      <c r="F1" s="1369"/>
      <c r="G1" s="1369"/>
      <c r="H1" s="1369"/>
      <c r="I1" s="1369"/>
      <c r="J1" s="1369"/>
      <c r="K1" s="1369"/>
      <c r="L1" s="1369"/>
      <c r="M1" s="1369"/>
      <c r="N1" s="1369"/>
      <c r="O1" s="1369"/>
      <c r="P1" s="1369"/>
      <c r="Q1" s="59"/>
    </row>
    <row r="2" spans="1:17" s="80" customFormat="1" ht="129" customHeight="1">
      <c r="A2" s="78" t="s">
        <v>0</v>
      </c>
      <c r="B2" s="81"/>
      <c r="C2" s="81"/>
      <c r="D2" s="79"/>
      <c r="E2" s="79"/>
      <c r="F2" s="79"/>
      <c r="G2" s="79"/>
      <c r="H2" s="1386" t="s">
        <v>4031</v>
      </c>
      <c r="I2" s="1386"/>
      <c r="J2" s="1386"/>
      <c r="K2" s="1386"/>
      <c r="L2" s="79"/>
      <c r="M2" s="79"/>
      <c r="N2" s="79"/>
      <c r="O2" s="79"/>
      <c r="P2" s="1387"/>
      <c r="Q2" s="1387"/>
    </row>
    <row r="3" spans="1:17" s="86" customFormat="1" ht="61.2" thickBot="1">
      <c r="A3" s="58"/>
      <c r="B3" s="1370" t="s">
        <v>2084</v>
      </c>
      <c r="C3" s="1370"/>
      <c r="D3" s="1370"/>
      <c r="E3" s="1370"/>
      <c r="F3" s="1370"/>
      <c r="G3" s="1370"/>
      <c r="H3" s="1370"/>
      <c r="I3" s="1370"/>
      <c r="J3" s="1370"/>
      <c r="K3" s="1370"/>
      <c r="L3" s="1370"/>
      <c r="M3" s="1370"/>
      <c r="N3" s="1370"/>
      <c r="O3" s="1370"/>
      <c r="P3" s="1370"/>
      <c r="Q3" s="1370"/>
    </row>
    <row r="4" spans="1:17" ht="18.75" customHeight="1">
      <c r="B4" s="1391" t="s">
        <v>2077</v>
      </c>
      <c r="C4" s="1391" t="s">
        <v>1255</v>
      </c>
      <c r="D4" s="1590" t="s">
        <v>2</v>
      </c>
      <c r="E4" s="1596" t="s">
        <v>2085</v>
      </c>
      <c r="F4" s="1597"/>
      <c r="G4" s="1597"/>
      <c r="H4" s="1597"/>
      <c r="I4" s="1598"/>
      <c r="J4" s="1593" t="s">
        <v>3</v>
      </c>
      <c r="K4" s="1602" t="s">
        <v>4007</v>
      </c>
      <c r="L4" s="1602" t="s">
        <v>3540</v>
      </c>
      <c r="M4" s="1602" t="s">
        <v>4008</v>
      </c>
      <c r="N4" s="1602" t="s">
        <v>3541</v>
      </c>
      <c r="O4" s="1483"/>
      <c r="P4" s="1484"/>
      <c r="Q4" s="1485"/>
    </row>
    <row r="5" spans="1:17" ht="66.75" customHeight="1">
      <c r="B5" s="1604"/>
      <c r="C5" s="1392"/>
      <c r="D5" s="1591"/>
      <c r="E5" s="1599"/>
      <c r="F5" s="1600"/>
      <c r="G5" s="1600"/>
      <c r="H5" s="1600"/>
      <c r="I5" s="1601"/>
      <c r="J5" s="1594"/>
      <c r="K5" s="1603"/>
      <c r="L5" s="1603"/>
      <c r="M5" s="1603"/>
      <c r="N5" s="1603"/>
      <c r="O5" s="1486"/>
      <c r="P5" s="1500"/>
      <c r="Q5" s="1488"/>
    </row>
    <row r="6" spans="1:17" ht="73.5" customHeight="1" thickBot="1">
      <c r="B6" s="832" t="s">
        <v>1</v>
      </c>
      <c r="C6" s="1392"/>
      <c r="D6" s="1592"/>
      <c r="E6" s="782" t="s">
        <v>667</v>
      </c>
      <c r="F6" s="782" t="s">
        <v>668</v>
      </c>
      <c r="G6" s="782" t="s">
        <v>882</v>
      </c>
      <c r="H6" s="782" t="s">
        <v>1215</v>
      </c>
      <c r="I6" s="783" t="s">
        <v>2086</v>
      </c>
      <c r="J6" s="1595"/>
      <c r="K6" s="1603"/>
      <c r="L6" s="1603"/>
      <c r="M6" s="1603"/>
      <c r="N6" s="1603"/>
      <c r="O6" s="1489"/>
      <c r="P6" s="1490"/>
      <c r="Q6" s="1491"/>
    </row>
    <row r="7" spans="1:17" ht="41.25" customHeight="1">
      <c r="B7" s="1605" t="s">
        <v>2087</v>
      </c>
      <c r="C7" s="1606"/>
      <c r="D7" s="1606"/>
      <c r="E7" s="1606"/>
      <c r="F7" s="1606"/>
      <c r="G7" s="1606"/>
      <c r="H7" s="1606"/>
      <c r="I7" s="1606"/>
      <c r="J7" s="1606"/>
      <c r="K7" s="1607"/>
      <c r="L7" s="1607"/>
      <c r="M7" s="1607"/>
      <c r="N7" s="1608"/>
      <c r="O7" s="41"/>
      <c r="P7" s="1437"/>
      <c r="Q7" s="1438"/>
    </row>
    <row r="8" spans="1:17" ht="41.25" customHeight="1">
      <c r="B8" s="789" t="s">
        <v>2088</v>
      </c>
      <c r="C8" s="790" t="s">
        <v>2089</v>
      </c>
      <c r="D8" s="791" t="s">
        <v>2090</v>
      </c>
      <c r="E8" s="792" t="s">
        <v>2091</v>
      </c>
      <c r="F8" s="793" t="s">
        <v>2092</v>
      </c>
      <c r="G8" s="793"/>
      <c r="H8" s="793"/>
      <c r="I8" s="1609" t="s">
        <v>3784</v>
      </c>
      <c r="J8" s="791">
        <v>58</v>
      </c>
      <c r="K8" s="1143">
        <v>9116</v>
      </c>
      <c r="L8" s="1143">
        <v>10651</v>
      </c>
      <c r="M8" s="1143">
        <f t="shared" ref="M8:N11" si="0">ROUNDUP(CEILING(K8*(1-скидка),1)*(1+наценка),1)</f>
        <v>6821</v>
      </c>
      <c r="N8" s="794">
        <f t="shared" si="0"/>
        <v>7970</v>
      </c>
      <c r="O8" s="43"/>
      <c r="P8" s="1496"/>
      <c r="Q8" s="1409"/>
    </row>
    <row r="9" spans="1:17" ht="41.25" customHeight="1">
      <c r="B9" s="795" t="s">
        <v>2093</v>
      </c>
      <c r="C9" s="790" t="s">
        <v>2094</v>
      </c>
      <c r="D9" s="796" t="s">
        <v>2090</v>
      </c>
      <c r="E9" s="797" t="s">
        <v>2095</v>
      </c>
      <c r="F9" s="798" t="s">
        <v>2096</v>
      </c>
      <c r="G9" s="798"/>
      <c r="H9" s="798"/>
      <c r="I9" s="1609"/>
      <c r="J9" s="796">
        <v>62</v>
      </c>
      <c r="K9" s="1143">
        <v>10260</v>
      </c>
      <c r="L9" s="1143">
        <v>11897</v>
      </c>
      <c r="M9" s="1143">
        <f t="shared" si="0"/>
        <v>7677</v>
      </c>
      <c r="N9" s="794">
        <f t="shared" si="0"/>
        <v>8902</v>
      </c>
      <c r="O9" s="43"/>
      <c r="P9" s="784"/>
      <c r="Q9" s="779"/>
    </row>
    <row r="10" spans="1:17" ht="41.25" customHeight="1">
      <c r="B10" s="795" t="s">
        <v>2097</v>
      </c>
      <c r="C10" s="790" t="s">
        <v>2098</v>
      </c>
      <c r="D10" s="796" t="s">
        <v>2090</v>
      </c>
      <c r="E10" s="797" t="s">
        <v>2099</v>
      </c>
      <c r="F10" s="798" t="s">
        <v>2100</v>
      </c>
      <c r="G10" s="798"/>
      <c r="H10" s="798"/>
      <c r="I10" s="1609"/>
      <c r="J10" s="796">
        <v>24</v>
      </c>
      <c r="K10" s="1143">
        <v>8645</v>
      </c>
      <c r="L10" s="1143">
        <v>10078</v>
      </c>
      <c r="M10" s="1143">
        <f t="shared" si="0"/>
        <v>6469</v>
      </c>
      <c r="N10" s="794">
        <f t="shared" si="0"/>
        <v>7541</v>
      </c>
      <c r="O10" s="43"/>
      <c r="P10" s="784"/>
      <c r="Q10" s="779"/>
    </row>
    <row r="11" spans="1:17" ht="41.25" customHeight="1">
      <c r="B11" s="795" t="s">
        <v>2101</v>
      </c>
      <c r="C11" s="790" t="s">
        <v>2102</v>
      </c>
      <c r="D11" s="796" t="s">
        <v>2103</v>
      </c>
      <c r="E11" s="797" t="s">
        <v>2104</v>
      </c>
      <c r="F11" s="798" t="s">
        <v>2105</v>
      </c>
      <c r="G11" s="798"/>
      <c r="H11" s="798"/>
      <c r="I11" s="1610"/>
      <c r="J11" s="796">
        <v>48</v>
      </c>
      <c r="K11" s="1143">
        <v>8036</v>
      </c>
      <c r="L11" s="1143">
        <v>9310</v>
      </c>
      <c r="M11" s="1143">
        <f t="shared" si="0"/>
        <v>6013</v>
      </c>
      <c r="N11" s="794">
        <f t="shared" si="0"/>
        <v>6966</v>
      </c>
      <c r="O11" s="43"/>
      <c r="P11" s="784"/>
      <c r="Q11" s="779"/>
    </row>
    <row r="12" spans="1:17" ht="41.25" customHeight="1">
      <c r="B12" s="795" t="s">
        <v>3792</v>
      </c>
      <c r="C12" s="790" t="s">
        <v>3813</v>
      </c>
      <c r="D12" s="1298" t="s">
        <v>3793</v>
      </c>
      <c r="E12" s="797"/>
      <c r="F12" s="798" t="s">
        <v>3795</v>
      </c>
      <c r="G12" s="798"/>
      <c r="H12" s="798"/>
      <c r="I12" s="1301" t="s">
        <v>3786</v>
      </c>
      <c r="J12" s="1298">
        <v>39</v>
      </c>
      <c r="K12" s="1143">
        <v>6510</v>
      </c>
      <c r="L12" s="1143">
        <v>7383</v>
      </c>
      <c r="M12" s="1143">
        <f>ROUNDUP(CEILING(K12*(1-скидка),1)*(1+наценка),1)</f>
        <v>4871</v>
      </c>
      <c r="N12" s="794">
        <f>ROUNDUP(CEILING(L12*(1-скидка),1)*(1+наценка),1)</f>
        <v>5524</v>
      </c>
      <c r="O12" s="43"/>
      <c r="P12" s="1300"/>
      <c r="Q12" s="1297"/>
    </row>
    <row r="13" spans="1:17" ht="127.5" customHeight="1" thickBot="1">
      <c r="B13" s="1588" t="s">
        <v>3574</v>
      </c>
      <c r="C13" s="1589"/>
      <c r="D13" s="1589"/>
      <c r="E13" s="1589"/>
      <c r="F13" s="1589"/>
      <c r="G13" s="1589"/>
      <c r="H13" s="1589"/>
      <c r="I13" s="1589"/>
      <c r="J13" s="1589"/>
      <c r="K13" s="1589"/>
      <c r="L13" s="1589"/>
      <c r="M13" s="1589"/>
      <c r="N13" s="1612"/>
      <c r="O13" s="800"/>
      <c r="P13" s="787"/>
      <c r="Q13" s="788"/>
    </row>
    <row r="14" spans="1:17" ht="41.25" customHeight="1">
      <c r="B14" s="1605" t="s">
        <v>2106</v>
      </c>
      <c r="C14" s="1606"/>
      <c r="D14" s="1606"/>
      <c r="E14" s="1606"/>
      <c r="F14" s="1606"/>
      <c r="G14" s="1606"/>
      <c r="H14" s="1606"/>
      <c r="I14" s="1606"/>
      <c r="J14" s="1606"/>
      <c r="K14" s="1606"/>
      <c r="L14" s="1606"/>
      <c r="M14" s="1606"/>
      <c r="N14" s="1611"/>
      <c r="O14" s="43"/>
      <c r="P14" s="784"/>
      <c r="Q14" s="779"/>
    </row>
    <row r="15" spans="1:17" ht="41.25" customHeight="1">
      <c r="B15" s="789" t="s">
        <v>2107</v>
      </c>
      <c r="C15" s="790" t="s">
        <v>2108</v>
      </c>
      <c r="D15" s="791" t="s">
        <v>2109</v>
      </c>
      <c r="E15" s="792" t="s">
        <v>2110</v>
      </c>
      <c r="F15" s="793" t="s">
        <v>2111</v>
      </c>
      <c r="G15" s="793"/>
      <c r="H15" s="793"/>
      <c r="I15" s="1609" t="s">
        <v>3785</v>
      </c>
      <c r="J15" s="791">
        <v>63</v>
      </c>
      <c r="K15" s="1143">
        <v>9659</v>
      </c>
      <c r="L15" s="1143">
        <v>11376</v>
      </c>
      <c r="M15" s="1143">
        <f t="shared" ref="M15:N18" si="1">ROUNDUP(CEILING(K15*(1-скидка),1)*(1+наценка),1)</f>
        <v>7227</v>
      </c>
      <c r="N15" s="794">
        <f t="shared" si="1"/>
        <v>8512</v>
      </c>
      <c r="O15" s="43"/>
      <c r="P15" s="784"/>
      <c r="Q15" s="779"/>
    </row>
    <row r="16" spans="1:17" ht="41.25" customHeight="1">
      <c r="B16" s="795" t="s">
        <v>2112</v>
      </c>
      <c r="C16" s="790" t="s">
        <v>2113</v>
      </c>
      <c r="D16" s="796" t="s">
        <v>2109</v>
      </c>
      <c r="E16" s="797" t="s">
        <v>2114</v>
      </c>
      <c r="F16" s="798" t="s">
        <v>2115</v>
      </c>
      <c r="G16" s="798"/>
      <c r="H16" s="798"/>
      <c r="I16" s="1609"/>
      <c r="J16" s="796">
        <v>67</v>
      </c>
      <c r="K16" s="1143">
        <v>11181</v>
      </c>
      <c r="L16" s="1143">
        <v>13001</v>
      </c>
      <c r="M16" s="1143">
        <f t="shared" si="1"/>
        <v>8366</v>
      </c>
      <c r="N16" s="794">
        <f t="shared" si="1"/>
        <v>9728</v>
      </c>
      <c r="O16" s="43"/>
      <c r="P16" s="784"/>
      <c r="Q16" s="779"/>
    </row>
    <row r="17" spans="2:17" ht="41.25" customHeight="1">
      <c r="B17" s="795" t="s">
        <v>2116</v>
      </c>
      <c r="C17" s="790" t="s">
        <v>2117</v>
      </c>
      <c r="D17" s="796" t="s">
        <v>2109</v>
      </c>
      <c r="E17" s="797" t="s">
        <v>2118</v>
      </c>
      <c r="F17" s="798" t="s">
        <v>2119</v>
      </c>
      <c r="G17" s="798"/>
      <c r="H17" s="798"/>
      <c r="I17" s="1609"/>
      <c r="J17" s="817">
        <v>60</v>
      </c>
      <c r="K17" s="1143">
        <v>9562</v>
      </c>
      <c r="L17" s="1143">
        <v>11176</v>
      </c>
      <c r="M17" s="1143">
        <f t="shared" si="1"/>
        <v>7155</v>
      </c>
      <c r="N17" s="794">
        <f t="shared" si="1"/>
        <v>8362</v>
      </c>
      <c r="O17" s="43"/>
      <c r="P17" s="784"/>
      <c r="Q17" s="779"/>
    </row>
    <row r="18" spans="2:17" ht="41.25" customHeight="1">
      <c r="B18" s="795" t="s">
        <v>2120</v>
      </c>
      <c r="C18" s="790" t="s">
        <v>2121</v>
      </c>
      <c r="D18" s="796" t="s">
        <v>2122</v>
      </c>
      <c r="E18" s="797" t="s">
        <v>2123</v>
      </c>
      <c r="F18" s="798" t="s">
        <v>2124</v>
      </c>
      <c r="G18" s="798"/>
      <c r="H18" s="798"/>
      <c r="I18" s="1610"/>
      <c r="J18" s="796">
        <v>53</v>
      </c>
      <c r="K18" s="1143">
        <v>8299</v>
      </c>
      <c r="L18" s="1143">
        <v>9720</v>
      </c>
      <c r="M18" s="1143">
        <f t="shared" si="1"/>
        <v>6210</v>
      </c>
      <c r="N18" s="794">
        <f t="shared" si="1"/>
        <v>7273</v>
      </c>
      <c r="O18" s="43"/>
      <c r="P18" s="784"/>
      <c r="Q18" s="779"/>
    </row>
    <row r="19" spans="2:17" ht="41.25" customHeight="1">
      <c r="B19" s="795" t="s">
        <v>3791</v>
      </c>
      <c r="C19" s="790" t="s">
        <v>3814</v>
      </c>
      <c r="D19" s="1298" t="s">
        <v>3794</v>
      </c>
      <c r="E19" s="797"/>
      <c r="F19" s="798" t="s">
        <v>3796</v>
      </c>
      <c r="G19" s="798"/>
      <c r="H19" s="798"/>
      <c r="I19" s="1301" t="s">
        <v>3787</v>
      </c>
      <c r="J19" s="1298">
        <v>42</v>
      </c>
      <c r="K19" s="1143">
        <v>6865</v>
      </c>
      <c r="L19" s="1143">
        <v>7814</v>
      </c>
      <c r="M19" s="1143">
        <f>ROUNDUP(CEILING(K19*(1-скидка),1)*(1+наценка),1)</f>
        <v>5137</v>
      </c>
      <c r="N19" s="794">
        <f>ROUNDUP(CEILING(L19*(1-скидка),1)*(1+наценка),1)</f>
        <v>5847</v>
      </c>
      <c r="O19" s="43"/>
      <c r="P19" s="1300"/>
      <c r="Q19" s="1297"/>
    </row>
    <row r="20" spans="2:17" ht="156" customHeight="1" thickBot="1">
      <c r="B20" s="1588" t="s">
        <v>3574</v>
      </c>
      <c r="C20" s="1589"/>
      <c r="D20" s="1589"/>
      <c r="E20" s="1589"/>
      <c r="F20" s="1589"/>
      <c r="G20" s="1589"/>
      <c r="H20" s="1589"/>
      <c r="I20" s="1589"/>
      <c r="J20" s="1589"/>
      <c r="K20" s="1589"/>
      <c r="L20" s="1589"/>
      <c r="M20" s="1589"/>
      <c r="N20" s="1612"/>
      <c r="O20" s="786"/>
      <c r="P20" s="787"/>
      <c r="Q20" s="788"/>
    </row>
    <row r="21" spans="2:17" ht="41.25" customHeight="1">
      <c r="B21" s="1605" t="s">
        <v>2125</v>
      </c>
      <c r="C21" s="1606"/>
      <c r="D21" s="1606"/>
      <c r="E21" s="1606"/>
      <c r="F21" s="1606"/>
      <c r="G21" s="1606"/>
      <c r="H21" s="1606"/>
      <c r="I21" s="1606"/>
      <c r="J21" s="1606"/>
      <c r="K21" s="1606"/>
      <c r="L21" s="1606"/>
      <c r="M21" s="1606"/>
      <c r="N21" s="1611"/>
      <c r="O21" s="43"/>
      <c r="P21" s="784"/>
      <c r="Q21" s="779"/>
    </row>
    <row r="22" spans="2:17" ht="41.25" customHeight="1">
      <c r="B22" s="789" t="s">
        <v>2126</v>
      </c>
      <c r="C22" s="790" t="s">
        <v>2127</v>
      </c>
      <c r="D22" s="791" t="s">
        <v>2128</v>
      </c>
      <c r="E22" s="793" t="s">
        <v>2129</v>
      </c>
      <c r="F22" s="793"/>
      <c r="G22" s="793"/>
      <c r="H22" s="793"/>
      <c r="I22" s="1609" t="s">
        <v>2130</v>
      </c>
      <c r="J22" s="791">
        <v>13</v>
      </c>
      <c r="K22" s="1143">
        <v>2306</v>
      </c>
      <c r="L22" s="1143">
        <v>2637</v>
      </c>
      <c r="M22" s="1143">
        <f t="shared" ref="M22:N29" si="2">ROUNDUP(CEILING(K22*(1-скидка),1)*(1+наценка),1)</f>
        <v>1726</v>
      </c>
      <c r="N22" s="794">
        <f t="shared" si="2"/>
        <v>1974</v>
      </c>
      <c r="O22" s="43"/>
      <c r="P22" s="784"/>
      <c r="Q22" s="779"/>
    </row>
    <row r="23" spans="2:17" ht="41.25" customHeight="1">
      <c r="B23" s="795" t="s">
        <v>2131</v>
      </c>
      <c r="C23" s="790" t="s">
        <v>2132</v>
      </c>
      <c r="D23" s="796" t="s">
        <v>2133</v>
      </c>
      <c r="E23" s="798" t="s">
        <v>2134</v>
      </c>
      <c r="F23" s="798"/>
      <c r="G23" s="798"/>
      <c r="H23" s="798"/>
      <c r="I23" s="1609"/>
      <c r="J23" s="796">
        <v>14</v>
      </c>
      <c r="K23" s="1143">
        <v>2408</v>
      </c>
      <c r="L23" s="1143">
        <v>2759</v>
      </c>
      <c r="M23" s="1143">
        <f t="shared" si="2"/>
        <v>1802</v>
      </c>
      <c r="N23" s="794">
        <f t="shared" si="2"/>
        <v>2065</v>
      </c>
      <c r="O23" s="43"/>
      <c r="P23" s="784"/>
      <c r="Q23" s="779"/>
    </row>
    <row r="24" spans="2:17" ht="41.25" customHeight="1">
      <c r="B24" s="795" t="s">
        <v>2135</v>
      </c>
      <c r="C24" s="790" t="s">
        <v>2136</v>
      </c>
      <c r="D24" s="796" t="s">
        <v>2137</v>
      </c>
      <c r="E24" s="798" t="s">
        <v>2138</v>
      </c>
      <c r="F24" s="798"/>
      <c r="G24" s="798"/>
      <c r="H24" s="798"/>
      <c r="I24" s="1609"/>
      <c r="J24" s="796">
        <v>15</v>
      </c>
      <c r="K24" s="1143">
        <v>2514</v>
      </c>
      <c r="L24" s="1143">
        <v>2882</v>
      </c>
      <c r="M24" s="1143">
        <f t="shared" si="2"/>
        <v>1881</v>
      </c>
      <c r="N24" s="794">
        <f t="shared" si="2"/>
        <v>2157</v>
      </c>
      <c r="O24" s="43"/>
      <c r="P24" s="784"/>
      <c r="Q24" s="779"/>
    </row>
    <row r="25" spans="2:17" ht="41.25" customHeight="1">
      <c r="B25" s="795" t="s">
        <v>2139</v>
      </c>
      <c r="C25" s="790" t="s">
        <v>2140</v>
      </c>
      <c r="D25" s="796" t="s">
        <v>2141</v>
      </c>
      <c r="E25" s="798" t="s">
        <v>2142</v>
      </c>
      <c r="F25" s="798"/>
      <c r="G25" s="798"/>
      <c r="H25" s="798"/>
      <c r="I25" s="1609"/>
      <c r="J25" s="796">
        <v>16</v>
      </c>
      <c r="K25" s="1143">
        <v>2604</v>
      </c>
      <c r="L25" s="1143">
        <v>2991</v>
      </c>
      <c r="M25" s="1143">
        <f t="shared" si="2"/>
        <v>1949</v>
      </c>
      <c r="N25" s="794">
        <f t="shared" si="2"/>
        <v>2238</v>
      </c>
      <c r="O25" s="43"/>
      <c r="P25" s="784"/>
      <c r="Q25" s="779"/>
    </row>
    <row r="26" spans="2:17" ht="41.25" customHeight="1">
      <c r="B26" s="795" t="s">
        <v>2143</v>
      </c>
      <c r="C26" s="790" t="s">
        <v>2144</v>
      </c>
      <c r="D26" s="796" t="s">
        <v>2145</v>
      </c>
      <c r="E26" s="798" t="s">
        <v>2146</v>
      </c>
      <c r="F26" s="798"/>
      <c r="G26" s="798"/>
      <c r="H26" s="798"/>
      <c r="I26" s="1609"/>
      <c r="J26" s="796">
        <v>17</v>
      </c>
      <c r="K26" s="1143">
        <v>2707</v>
      </c>
      <c r="L26" s="1143">
        <v>3111</v>
      </c>
      <c r="M26" s="1143">
        <f t="shared" si="2"/>
        <v>2026</v>
      </c>
      <c r="N26" s="794">
        <f t="shared" si="2"/>
        <v>2328</v>
      </c>
      <c r="O26" s="43"/>
      <c r="P26" s="784"/>
      <c r="Q26" s="779"/>
    </row>
    <row r="27" spans="2:17" ht="41.25" customHeight="1">
      <c r="B27" s="795" t="s">
        <v>2147</v>
      </c>
      <c r="C27" s="790" t="s">
        <v>2148</v>
      </c>
      <c r="D27" s="796" t="s">
        <v>2149</v>
      </c>
      <c r="E27" s="793" t="s">
        <v>2150</v>
      </c>
      <c r="F27" s="818"/>
      <c r="G27" s="819" t="s">
        <v>2151</v>
      </c>
      <c r="H27" s="793"/>
      <c r="I27" s="1609"/>
      <c r="J27" s="796">
        <v>18</v>
      </c>
      <c r="K27" s="1143">
        <v>3237</v>
      </c>
      <c r="L27" s="1143">
        <v>3679</v>
      </c>
      <c r="M27" s="1143">
        <f t="shared" si="2"/>
        <v>2422</v>
      </c>
      <c r="N27" s="794">
        <f t="shared" si="2"/>
        <v>2753</v>
      </c>
      <c r="O27" s="43"/>
      <c r="P27" s="784"/>
      <c r="Q27" s="779"/>
    </row>
    <row r="28" spans="2:17" ht="41.25" customHeight="1">
      <c r="B28" s="795" t="s">
        <v>2152</v>
      </c>
      <c r="C28" s="790" t="s">
        <v>2153</v>
      </c>
      <c r="D28" s="796" t="s">
        <v>2154</v>
      </c>
      <c r="E28" s="793"/>
      <c r="F28" s="818"/>
      <c r="G28" s="820" t="s">
        <v>2155</v>
      </c>
      <c r="H28" s="793"/>
      <c r="I28" s="1609"/>
      <c r="J28" s="817">
        <v>20</v>
      </c>
      <c r="K28" s="1143">
        <v>3437</v>
      </c>
      <c r="L28" s="1143">
        <v>3917</v>
      </c>
      <c r="M28" s="1143">
        <f t="shared" si="2"/>
        <v>2572</v>
      </c>
      <c r="N28" s="794">
        <f t="shared" si="2"/>
        <v>2931</v>
      </c>
      <c r="O28" s="43"/>
      <c r="P28" s="784"/>
      <c r="Q28" s="779"/>
    </row>
    <row r="29" spans="2:17" ht="41.25" customHeight="1">
      <c r="B29" s="795" t="s">
        <v>2156</v>
      </c>
      <c r="C29" s="790" t="s">
        <v>2157</v>
      </c>
      <c r="D29" s="796" t="s">
        <v>2158</v>
      </c>
      <c r="E29" s="798"/>
      <c r="F29" s="819"/>
      <c r="G29" s="819" t="s">
        <v>2159</v>
      </c>
      <c r="H29" s="798"/>
      <c r="I29" s="1610"/>
      <c r="J29" s="796">
        <v>21</v>
      </c>
      <c r="K29" s="1143">
        <v>3638</v>
      </c>
      <c r="L29" s="1143">
        <v>4154</v>
      </c>
      <c r="M29" s="1143">
        <f t="shared" si="2"/>
        <v>2722</v>
      </c>
      <c r="N29" s="794">
        <f t="shared" si="2"/>
        <v>3109</v>
      </c>
      <c r="O29" s="43"/>
      <c r="P29" s="784"/>
      <c r="Q29" s="779"/>
    </row>
    <row r="30" spans="2:17" ht="99.9" customHeight="1" thickBot="1">
      <c r="B30" s="1588" t="s">
        <v>3574</v>
      </c>
      <c r="C30" s="1589"/>
      <c r="D30" s="1589"/>
      <c r="E30" s="1589"/>
      <c r="F30" s="1589"/>
      <c r="G30" s="1589"/>
      <c r="H30" s="1589"/>
      <c r="I30" s="1589"/>
      <c r="J30" s="1589"/>
      <c r="K30" s="1589"/>
      <c r="L30" s="1589"/>
      <c r="M30" s="1589"/>
      <c r="N30" s="1612"/>
      <c r="O30" s="786"/>
      <c r="P30" s="787"/>
      <c r="Q30" s="788"/>
    </row>
    <row r="31" spans="2:17" ht="41.25" customHeight="1">
      <c r="B31" s="1605" t="s">
        <v>2160</v>
      </c>
      <c r="C31" s="1606"/>
      <c r="D31" s="1606"/>
      <c r="E31" s="1606"/>
      <c r="F31" s="1606"/>
      <c r="G31" s="1606"/>
      <c r="H31" s="1606"/>
      <c r="I31" s="1606"/>
      <c r="J31" s="1606"/>
      <c r="K31" s="1606"/>
      <c r="L31" s="1606"/>
      <c r="M31" s="1606"/>
      <c r="N31" s="1611"/>
      <c r="O31" s="43"/>
      <c r="P31" s="784"/>
      <c r="Q31" s="779"/>
    </row>
    <row r="32" spans="2:17" ht="41.25" customHeight="1">
      <c r="B32" s="789" t="s">
        <v>2161</v>
      </c>
      <c r="C32" s="790" t="s">
        <v>2162</v>
      </c>
      <c r="D32" s="791" t="s">
        <v>2163</v>
      </c>
      <c r="E32" s="793" t="s">
        <v>2164</v>
      </c>
      <c r="F32" s="793"/>
      <c r="G32" s="793"/>
      <c r="H32" s="793"/>
      <c r="I32" s="1609" t="s">
        <v>2130</v>
      </c>
      <c r="J32" s="791">
        <v>14</v>
      </c>
      <c r="K32" s="1143">
        <v>2906</v>
      </c>
      <c r="L32" s="1143">
        <v>3201</v>
      </c>
      <c r="M32" s="1143">
        <f>ROUNDUP(CEILING(K32*(1-скидка),1)*(1+наценка),1)</f>
        <v>2175</v>
      </c>
      <c r="N32" s="794">
        <f>ROUNDUP(CEILING(L32*(1-скидка),1)*(1+наценка),1)</f>
        <v>2395</v>
      </c>
      <c r="O32" s="43"/>
      <c r="P32" s="784"/>
      <c r="Q32" s="779"/>
    </row>
    <row r="33" spans="2:17" ht="41.25" customHeight="1">
      <c r="B33" s="795" t="s">
        <v>2165</v>
      </c>
      <c r="C33" s="790" t="s">
        <v>2166</v>
      </c>
      <c r="D33" s="796" t="s">
        <v>2167</v>
      </c>
      <c r="E33" s="798" t="s">
        <v>2168</v>
      </c>
      <c r="F33" s="798"/>
      <c r="G33" s="798"/>
      <c r="H33" s="798"/>
      <c r="I33" s="1610"/>
      <c r="J33" s="796">
        <v>16</v>
      </c>
      <c r="K33" s="1143">
        <v>3067</v>
      </c>
      <c r="L33" s="1143">
        <v>3398</v>
      </c>
      <c r="M33" s="1143">
        <f>ROUNDUP(CEILING(K33*(1-скидка),1)*(1+наценка),1)</f>
        <v>2295</v>
      </c>
      <c r="N33" s="794">
        <f>ROUNDUP(CEILING(L33*(1-скидка),1)*(1+наценка),1)</f>
        <v>2543</v>
      </c>
      <c r="O33" s="43"/>
      <c r="P33" s="784"/>
      <c r="Q33" s="779"/>
    </row>
    <row r="34" spans="2:17" ht="120" customHeight="1" thickBot="1">
      <c r="B34" s="1588" t="s">
        <v>3574</v>
      </c>
      <c r="C34" s="1589"/>
      <c r="D34" s="1589"/>
      <c r="E34" s="1589"/>
      <c r="F34" s="1589"/>
      <c r="G34" s="1589"/>
      <c r="H34" s="1589"/>
      <c r="I34" s="1589"/>
      <c r="J34" s="1589"/>
      <c r="K34" s="1589"/>
      <c r="L34" s="1589"/>
      <c r="M34" s="1589"/>
      <c r="N34" s="1612"/>
      <c r="O34" s="786"/>
      <c r="P34" s="787"/>
      <c r="Q34" s="788"/>
    </row>
    <row r="35" spans="2:17" ht="41.25" customHeight="1">
      <c r="B35" s="1605" t="s">
        <v>2169</v>
      </c>
      <c r="C35" s="1606"/>
      <c r="D35" s="1606"/>
      <c r="E35" s="1606"/>
      <c r="F35" s="1606"/>
      <c r="G35" s="1606"/>
      <c r="H35" s="1606"/>
      <c r="I35" s="1606"/>
      <c r="J35" s="1606"/>
      <c r="K35" s="1606"/>
      <c r="L35" s="1606"/>
      <c r="M35" s="1606"/>
      <c r="N35" s="1611"/>
      <c r="O35" s="43"/>
      <c r="P35" s="784"/>
      <c r="Q35" s="779"/>
    </row>
    <row r="36" spans="2:17" ht="41.25" customHeight="1">
      <c r="B36" s="789" t="s">
        <v>2170</v>
      </c>
      <c r="C36" s="790" t="s">
        <v>2171</v>
      </c>
      <c r="D36" s="791" t="s">
        <v>2145</v>
      </c>
      <c r="E36" s="793" t="s">
        <v>2146</v>
      </c>
      <c r="F36" s="793"/>
      <c r="G36" s="793"/>
      <c r="H36" s="793"/>
      <c r="I36" s="1609" t="s">
        <v>2130</v>
      </c>
      <c r="J36" s="791">
        <v>14</v>
      </c>
      <c r="K36" s="1198">
        <v>2350</v>
      </c>
      <c r="L36" s="1198">
        <v>2674</v>
      </c>
      <c r="M36" s="1198">
        <f t="shared" ref="M36:N39" si="3">ROUNDUP(CEILING(K36*(1-скидка),1)*(1+наценка),1)</f>
        <v>1759</v>
      </c>
      <c r="N36" s="1199">
        <f t="shared" si="3"/>
        <v>2001</v>
      </c>
      <c r="O36" s="43"/>
      <c r="P36" s="784"/>
      <c r="Q36" s="779"/>
    </row>
    <row r="37" spans="2:17" ht="41.25" customHeight="1">
      <c r="B37" s="821" t="s">
        <v>2172</v>
      </c>
      <c r="C37" s="790" t="s">
        <v>2173</v>
      </c>
      <c r="D37" s="1167" t="s">
        <v>2149</v>
      </c>
      <c r="E37" s="822" t="s">
        <v>2150</v>
      </c>
      <c r="F37" s="823"/>
      <c r="G37" s="819" t="s">
        <v>2151</v>
      </c>
      <c r="H37" s="819"/>
      <c r="I37" s="1609"/>
      <c r="J37" s="824">
        <v>15</v>
      </c>
      <c r="K37" s="1143">
        <v>2807</v>
      </c>
      <c r="L37" s="1143">
        <v>3155</v>
      </c>
      <c r="M37" s="1143">
        <f t="shared" si="3"/>
        <v>2101</v>
      </c>
      <c r="N37" s="794">
        <f t="shared" si="3"/>
        <v>2361</v>
      </c>
      <c r="O37" s="43"/>
      <c r="P37" s="784"/>
      <c r="Q37" s="779"/>
    </row>
    <row r="38" spans="2:17" ht="41.25" customHeight="1">
      <c r="B38" s="795" t="s">
        <v>2174</v>
      </c>
      <c r="C38" s="790" t="s">
        <v>2175</v>
      </c>
      <c r="D38" s="1166" t="s">
        <v>2158</v>
      </c>
      <c r="E38" s="793"/>
      <c r="F38" s="818"/>
      <c r="G38" s="820" t="s">
        <v>2159</v>
      </c>
      <c r="H38" s="793"/>
      <c r="I38" s="1609"/>
      <c r="J38" s="1166">
        <v>17</v>
      </c>
      <c r="K38" s="1143">
        <v>3064</v>
      </c>
      <c r="L38" s="1143">
        <v>3451</v>
      </c>
      <c r="M38" s="1143">
        <f t="shared" si="3"/>
        <v>2293</v>
      </c>
      <c r="N38" s="794">
        <f t="shared" si="3"/>
        <v>2583</v>
      </c>
      <c r="O38" s="43"/>
      <c r="P38" s="784"/>
      <c r="Q38" s="779"/>
    </row>
    <row r="39" spans="2:17" ht="41.25" customHeight="1">
      <c r="B39" s="825" t="s">
        <v>2480</v>
      </c>
      <c r="C39" s="826" t="s">
        <v>2176</v>
      </c>
      <c r="D39" s="827" t="s">
        <v>2177</v>
      </c>
      <c r="E39" s="828" t="s">
        <v>2178</v>
      </c>
      <c r="F39" s="828"/>
      <c r="G39" s="828"/>
      <c r="H39" s="828"/>
      <c r="I39" s="1610"/>
      <c r="J39" s="827">
        <v>19</v>
      </c>
      <c r="K39" s="1144">
        <v>3425</v>
      </c>
      <c r="L39" s="1144">
        <v>3882</v>
      </c>
      <c r="M39" s="1144">
        <f t="shared" si="3"/>
        <v>2563</v>
      </c>
      <c r="N39" s="829">
        <f t="shared" si="3"/>
        <v>2905</v>
      </c>
      <c r="O39" s="43"/>
      <c r="P39" s="784"/>
      <c r="Q39" s="779"/>
    </row>
    <row r="40" spans="2:17" ht="41.25" customHeight="1">
      <c r="B40" s="1193" t="s">
        <v>3569</v>
      </c>
      <c r="C40" s="1195"/>
      <c r="D40" s="1200" t="s">
        <v>3570</v>
      </c>
      <c r="E40" s="1196"/>
      <c r="F40" s="1193"/>
      <c r="G40" s="1193"/>
      <c r="H40" s="1193"/>
      <c r="I40" s="1197"/>
      <c r="J40" s="1200">
        <v>4.5</v>
      </c>
      <c r="K40" s="1194">
        <v>669</v>
      </c>
      <c r="L40" s="1194">
        <v>803</v>
      </c>
      <c r="M40" s="1194">
        <f>ROUNDUP(CEILING(K40*(1-скидка),1)*(1+наценка),1)</f>
        <v>501</v>
      </c>
      <c r="N40" s="1204">
        <f>ROUNDUP(CEILING(L40*(1-скидка),1)*(1+наценка),1)</f>
        <v>601</v>
      </c>
      <c r="O40" s="43"/>
      <c r="P40" s="1168"/>
      <c r="Q40" s="1165"/>
    </row>
    <row r="41" spans="2:17" ht="208.5" customHeight="1" thickBot="1">
      <c r="B41" s="1588" t="s">
        <v>3575</v>
      </c>
      <c r="C41" s="1589"/>
      <c r="D41" s="1589"/>
      <c r="E41" s="1589"/>
      <c r="F41" s="1589"/>
      <c r="G41" s="1589"/>
      <c r="H41" s="1589"/>
      <c r="I41" s="1589"/>
      <c r="J41" s="1589"/>
      <c r="K41" s="1589"/>
      <c r="L41" s="1589"/>
      <c r="M41" s="1589"/>
      <c r="N41" s="1612"/>
      <c r="O41" s="786"/>
      <c r="P41" s="787"/>
      <c r="Q41" s="788"/>
    </row>
    <row r="42" spans="2:17" ht="41.25" customHeight="1">
      <c r="B42" s="1605" t="s">
        <v>2922</v>
      </c>
      <c r="C42" s="1606"/>
      <c r="D42" s="1606"/>
      <c r="E42" s="1606"/>
      <c r="F42" s="1606"/>
      <c r="G42" s="1606"/>
      <c r="H42" s="1606"/>
      <c r="I42" s="1606"/>
      <c r="J42" s="1606"/>
      <c r="K42" s="1606"/>
      <c r="L42" s="1606"/>
      <c r="M42" s="1606"/>
      <c r="N42" s="1611"/>
      <c r="O42" s="43"/>
      <c r="P42" s="784"/>
      <c r="Q42" s="779"/>
    </row>
    <row r="43" spans="2:17" ht="41.25" customHeight="1">
      <c r="B43" s="789" t="s">
        <v>2179</v>
      </c>
      <c r="C43" s="790" t="s">
        <v>2180</v>
      </c>
      <c r="D43" s="791" t="s">
        <v>2141</v>
      </c>
      <c r="E43" s="793" t="s">
        <v>2181</v>
      </c>
      <c r="F43" s="793"/>
      <c r="G43" s="793"/>
      <c r="H43" s="793"/>
      <c r="I43" s="1609" t="s">
        <v>2130</v>
      </c>
      <c r="J43" s="791">
        <v>16</v>
      </c>
      <c r="K43" s="1143">
        <v>2853</v>
      </c>
      <c r="L43" s="1143">
        <v>3249</v>
      </c>
      <c r="M43" s="1143">
        <f>ROUNDUP(CEILING(K43*(1-скидка),1)*(1+наценка),1)</f>
        <v>2135</v>
      </c>
      <c r="N43" s="794">
        <f>ROUNDUP(CEILING(L43*(1-скидка),1)*(1+наценка),1)</f>
        <v>2431</v>
      </c>
      <c r="O43" s="43"/>
      <c r="P43" s="784"/>
      <c r="Q43" s="779"/>
    </row>
    <row r="44" spans="2:17" ht="41.25" customHeight="1">
      <c r="B44" s="795" t="s">
        <v>2182</v>
      </c>
      <c r="C44" s="790" t="s">
        <v>2183</v>
      </c>
      <c r="D44" s="796" t="s">
        <v>2149</v>
      </c>
      <c r="E44" s="798" t="s">
        <v>2184</v>
      </c>
      <c r="F44" s="798"/>
      <c r="G44" s="798"/>
      <c r="H44" s="798"/>
      <c r="I44" s="1610"/>
      <c r="J44" s="817">
        <v>18</v>
      </c>
      <c r="K44" s="1143">
        <v>3117</v>
      </c>
      <c r="L44" s="1143">
        <v>3565</v>
      </c>
      <c r="M44" s="1143">
        <f>ROUNDUP(CEILING(K44*(1-скидка),1)*(1+наценка),1)</f>
        <v>2333</v>
      </c>
      <c r="N44" s="794">
        <f>ROUNDUP(CEILING(L44*(1-скидка),1)*(1+наценка),1)</f>
        <v>2668</v>
      </c>
      <c r="O44" s="43"/>
      <c r="P44" s="784"/>
      <c r="Q44" s="779"/>
    </row>
    <row r="45" spans="2:17" ht="99.75" customHeight="1" thickBot="1">
      <c r="B45" s="1588" t="s">
        <v>3574</v>
      </c>
      <c r="C45" s="1589"/>
      <c r="D45" s="1589"/>
      <c r="E45" s="1589"/>
      <c r="F45" s="1589"/>
      <c r="G45" s="1589"/>
      <c r="H45" s="1589"/>
      <c r="I45" s="1589"/>
      <c r="J45" s="1589"/>
      <c r="K45" s="1589"/>
      <c r="L45" s="1589"/>
      <c r="M45" s="1589"/>
      <c r="N45" s="1612"/>
      <c r="O45" s="786"/>
      <c r="P45" s="787"/>
      <c r="Q45" s="788"/>
    </row>
    <row r="46" spans="2:17" ht="41.25" customHeight="1">
      <c r="B46" s="1605" t="s">
        <v>2185</v>
      </c>
      <c r="C46" s="1606"/>
      <c r="D46" s="1606"/>
      <c r="E46" s="1606"/>
      <c r="F46" s="1606"/>
      <c r="G46" s="1606"/>
      <c r="H46" s="1606"/>
      <c r="I46" s="1606"/>
      <c r="J46" s="1606"/>
      <c r="K46" s="1606"/>
      <c r="L46" s="1606"/>
      <c r="M46" s="1606"/>
      <c r="N46" s="1611"/>
      <c r="O46" s="41"/>
      <c r="P46" s="803"/>
      <c r="Q46" s="780"/>
    </row>
    <row r="47" spans="2:17" ht="41.25" customHeight="1">
      <c r="B47" s="792" t="s">
        <v>2186</v>
      </c>
      <c r="C47" s="790" t="s">
        <v>2187</v>
      </c>
      <c r="D47" s="791" t="s">
        <v>2128</v>
      </c>
      <c r="E47" s="793" t="s">
        <v>2188</v>
      </c>
      <c r="F47" s="793"/>
      <c r="G47" s="793"/>
      <c r="H47" s="793"/>
      <c r="I47" s="1609" t="s">
        <v>2130</v>
      </c>
      <c r="J47" s="791">
        <v>15</v>
      </c>
      <c r="K47" s="1143">
        <v>3509</v>
      </c>
      <c r="L47" s="1143">
        <v>3879</v>
      </c>
      <c r="M47" s="1143">
        <f t="shared" ref="M47:N51" si="4">ROUNDUP(CEILING(K47*(1-скидка),1)*(1+наценка),1)</f>
        <v>2626</v>
      </c>
      <c r="N47" s="794">
        <f t="shared" si="4"/>
        <v>2903</v>
      </c>
      <c r="O47" s="43"/>
      <c r="P47" s="784"/>
      <c r="Q47" s="779"/>
    </row>
    <row r="48" spans="2:17" ht="41.25" customHeight="1">
      <c r="B48" s="797" t="s">
        <v>2189</v>
      </c>
      <c r="C48" s="790" t="s">
        <v>2190</v>
      </c>
      <c r="D48" s="796" t="s">
        <v>2137</v>
      </c>
      <c r="E48" s="798" t="s">
        <v>2191</v>
      </c>
      <c r="F48" s="798"/>
      <c r="G48" s="798"/>
      <c r="H48" s="798"/>
      <c r="I48" s="1609"/>
      <c r="J48" s="796">
        <v>18</v>
      </c>
      <c r="K48" s="1143">
        <v>3741</v>
      </c>
      <c r="L48" s="1143">
        <v>4151</v>
      </c>
      <c r="M48" s="1143">
        <f t="shared" si="4"/>
        <v>2800</v>
      </c>
      <c r="N48" s="794">
        <f t="shared" si="4"/>
        <v>3106</v>
      </c>
      <c r="O48" s="43"/>
      <c r="P48" s="784"/>
      <c r="Q48" s="779"/>
    </row>
    <row r="49" spans="2:17" ht="41.25" customHeight="1">
      <c r="B49" s="797" t="s">
        <v>2192</v>
      </c>
      <c r="C49" s="790" t="s">
        <v>2193</v>
      </c>
      <c r="D49" s="796" t="s">
        <v>2145</v>
      </c>
      <c r="E49" s="798" t="s">
        <v>2194</v>
      </c>
      <c r="F49" s="798"/>
      <c r="G49" s="798"/>
      <c r="H49" s="798"/>
      <c r="I49" s="1609"/>
      <c r="J49" s="796">
        <v>20</v>
      </c>
      <c r="K49" s="1143">
        <v>3972</v>
      </c>
      <c r="L49" s="1143">
        <v>4424</v>
      </c>
      <c r="M49" s="1143">
        <f t="shared" si="4"/>
        <v>2972</v>
      </c>
      <c r="N49" s="794">
        <f t="shared" si="4"/>
        <v>3311</v>
      </c>
      <c r="O49" s="43"/>
      <c r="P49" s="784"/>
      <c r="Q49" s="779"/>
    </row>
    <row r="50" spans="2:17" ht="41.25" customHeight="1">
      <c r="B50" s="797" t="s">
        <v>2195</v>
      </c>
      <c r="C50" s="790" t="s">
        <v>2196</v>
      </c>
      <c r="D50" s="796" t="s">
        <v>2149</v>
      </c>
      <c r="E50" s="798" t="s">
        <v>2197</v>
      </c>
      <c r="F50" s="798"/>
      <c r="G50" s="798"/>
      <c r="H50" s="798"/>
      <c r="I50" s="1609"/>
      <c r="J50" s="796">
        <v>21</v>
      </c>
      <c r="K50" s="1143">
        <v>4221</v>
      </c>
      <c r="L50" s="1143">
        <v>4713</v>
      </c>
      <c r="M50" s="1143">
        <f t="shared" si="4"/>
        <v>3159</v>
      </c>
      <c r="N50" s="794">
        <f t="shared" si="4"/>
        <v>3527</v>
      </c>
      <c r="O50" s="43"/>
      <c r="P50" s="784"/>
      <c r="Q50" s="779"/>
    </row>
    <row r="51" spans="2:17" ht="41.25" customHeight="1">
      <c r="B51" s="797" t="s">
        <v>2198</v>
      </c>
      <c r="C51" s="790" t="s">
        <v>2199</v>
      </c>
      <c r="D51" s="796" t="s">
        <v>2158</v>
      </c>
      <c r="E51" s="798" t="s">
        <v>2200</v>
      </c>
      <c r="F51" s="798"/>
      <c r="G51" s="798"/>
      <c r="H51" s="798"/>
      <c r="I51" s="1610"/>
      <c r="J51" s="796">
        <v>25</v>
      </c>
      <c r="K51" s="1143">
        <v>4664</v>
      </c>
      <c r="L51" s="1143">
        <v>5235</v>
      </c>
      <c r="M51" s="1143">
        <f t="shared" si="4"/>
        <v>3490</v>
      </c>
      <c r="N51" s="794">
        <f t="shared" si="4"/>
        <v>3917</v>
      </c>
      <c r="O51" s="43"/>
      <c r="P51" s="784"/>
      <c r="Q51" s="779"/>
    </row>
    <row r="52" spans="2:17" ht="99.9" customHeight="1" thickBot="1">
      <c r="B52" s="1588" t="s">
        <v>3574</v>
      </c>
      <c r="C52" s="1589"/>
      <c r="D52" s="1589"/>
      <c r="E52" s="1589"/>
      <c r="F52" s="1589"/>
      <c r="G52" s="1589"/>
      <c r="H52" s="1589"/>
      <c r="I52" s="1589"/>
      <c r="J52" s="1589"/>
      <c r="K52" s="1589"/>
      <c r="L52" s="1589"/>
      <c r="M52" s="1589"/>
      <c r="N52" s="1612"/>
      <c r="O52" s="786"/>
      <c r="P52" s="787"/>
      <c r="Q52" s="788"/>
    </row>
    <row r="53" spans="2:17" ht="41.25" customHeight="1">
      <c r="B53" s="1605" t="s">
        <v>2201</v>
      </c>
      <c r="C53" s="1606"/>
      <c r="D53" s="1606"/>
      <c r="E53" s="1606"/>
      <c r="F53" s="1606"/>
      <c r="G53" s="1606"/>
      <c r="H53" s="1606"/>
      <c r="I53" s="1606"/>
      <c r="J53" s="1606"/>
      <c r="K53" s="1606"/>
      <c r="L53" s="1606"/>
      <c r="M53" s="1606"/>
      <c r="N53" s="1611"/>
      <c r="O53" s="41"/>
      <c r="P53" s="803"/>
      <c r="Q53" s="780"/>
    </row>
    <row r="54" spans="2:17" ht="41.25" customHeight="1">
      <c r="B54" s="792" t="s">
        <v>2202</v>
      </c>
      <c r="C54" s="790" t="s">
        <v>2203</v>
      </c>
      <c r="D54" s="791" t="s">
        <v>2128</v>
      </c>
      <c r="E54" s="793" t="s">
        <v>2204</v>
      </c>
      <c r="F54" s="793"/>
      <c r="G54" s="793"/>
      <c r="H54" s="793"/>
      <c r="I54" s="1609" t="s">
        <v>2130</v>
      </c>
      <c r="J54" s="791">
        <v>21</v>
      </c>
      <c r="K54" s="1143">
        <v>5042</v>
      </c>
      <c r="L54" s="1143">
        <v>5599</v>
      </c>
      <c r="M54" s="1143">
        <f t="shared" ref="M54:N58" si="5">ROUNDUP(CEILING(K54*(1-скидка),1)*(1+наценка),1)</f>
        <v>3773</v>
      </c>
      <c r="N54" s="794">
        <f t="shared" si="5"/>
        <v>4190</v>
      </c>
      <c r="O54" s="43"/>
      <c r="P54" s="784"/>
      <c r="Q54" s="779"/>
    </row>
    <row r="55" spans="2:17" ht="41.25" customHeight="1">
      <c r="B55" s="797" t="s">
        <v>2205</v>
      </c>
      <c r="C55" s="790" t="s">
        <v>2206</v>
      </c>
      <c r="D55" s="796" t="s">
        <v>2137</v>
      </c>
      <c r="E55" s="798" t="s">
        <v>2207</v>
      </c>
      <c r="F55" s="798"/>
      <c r="G55" s="798"/>
      <c r="H55" s="798"/>
      <c r="I55" s="1609"/>
      <c r="J55" s="796">
        <v>23</v>
      </c>
      <c r="K55" s="1143">
        <v>5388</v>
      </c>
      <c r="L55" s="1143">
        <v>6011</v>
      </c>
      <c r="M55" s="1143">
        <f t="shared" si="5"/>
        <v>4032</v>
      </c>
      <c r="N55" s="794">
        <f t="shared" si="5"/>
        <v>4498</v>
      </c>
      <c r="O55" s="43"/>
      <c r="P55" s="784"/>
      <c r="Q55" s="779"/>
    </row>
    <row r="56" spans="2:17" ht="41.25" customHeight="1">
      <c r="B56" s="797" t="s">
        <v>2208</v>
      </c>
      <c r="C56" s="790" t="s">
        <v>2209</v>
      </c>
      <c r="D56" s="796" t="s">
        <v>2145</v>
      </c>
      <c r="E56" s="798" t="s">
        <v>2210</v>
      </c>
      <c r="F56" s="798"/>
      <c r="G56" s="798"/>
      <c r="H56" s="798"/>
      <c r="I56" s="1609"/>
      <c r="J56" s="796">
        <v>26</v>
      </c>
      <c r="K56" s="1143">
        <v>5733</v>
      </c>
      <c r="L56" s="1143">
        <v>6427</v>
      </c>
      <c r="M56" s="1143">
        <f t="shared" si="5"/>
        <v>4290</v>
      </c>
      <c r="N56" s="794">
        <f t="shared" si="5"/>
        <v>4809</v>
      </c>
      <c r="O56" s="43"/>
      <c r="P56" s="784"/>
      <c r="Q56" s="779"/>
    </row>
    <row r="57" spans="2:17" ht="41.25" customHeight="1">
      <c r="B57" s="797" t="s">
        <v>2211</v>
      </c>
      <c r="C57" s="790" t="s">
        <v>2212</v>
      </c>
      <c r="D57" s="796" t="s">
        <v>2149</v>
      </c>
      <c r="E57" s="798" t="s">
        <v>2213</v>
      </c>
      <c r="F57" s="798"/>
      <c r="G57" s="798"/>
      <c r="H57" s="798"/>
      <c r="I57" s="1609"/>
      <c r="J57" s="796">
        <v>30</v>
      </c>
      <c r="K57" s="1143">
        <v>6082</v>
      </c>
      <c r="L57" s="1143">
        <v>6843</v>
      </c>
      <c r="M57" s="1143">
        <f t="shared" si="5"/>
        <v>4551</v>
      </c>
      <c r="N57" s="794">
        <f t="shared" si="5"/>
        <v>5120</v>
      </c>
      <c r="O57" s="43"/>
      <c r="P57" s="784"/>
      <c r="Q57" s="779"/>
    </row>
    <row r="58" spans="2:17" ht="41.25" customHeight="1">
      <c r="B58" s="797" t="s">
        <v>2214</v>
      </c>
      <c r="C58" s="790" t="s">
        <v>2215</v>
      </c>
      <c r="D58" s="796" t="s">
        <v>2158</v>
      </c>
      <c r="E58" s="798" t="s">
        <v>2216</v>
      </c>
      <c r="F58" s="798"/>
      <c r="G58" s="798"/>
      <c r="H58" s="798"/>
      <c r="I58" s="1610"/>
      <c r="J58" s="796">
        <v>36</v>
      </c>
      <c r="K58" s="1143">
        <v>6805</v>
      </c>
      <c r="L58" s="1143">
        <v>7707</v>
      </c>
      <c r="M58" s="1143">
        <f t="shared" si="5"/>
        <v>5092</v>
      </c>
      <c r="N58" s="794">
        <f t="shared" si="5"/>
        <v>5767</v>
      </c>
      <c r="O58" s="43"/>
      <c r="P58" s="784"/>
      <c r="Q58" s="779"/>
    </row>
    <row r="59" spans="2:17" ht="99.9" customHeight="1" thickBot="1">
      <c r="B59" s="1588" t="s">
        <v>3574</v>
      </c>
      <c r="C59" s="1589"/>
      <c r="D59" s="1589"/>
      <c r="E59" s="1589"/>
      <c r="F59" s="1589"/>
      <c r="G59" s="1589"/>
      <c r="H59" s="1589"/>
      <c r="I59" s="1589"/>
      <c r="J59" s="1589"/>
      <c r="K59" s="1589"/>
      <c r="L59" s="1589"/>
      <c r="M59" s="1589"/>
      <c r="N59" s="1612"/>
      <c r="O59" s="786"/>
      <c r="P59" s="787"/>
      <c r="Q59" s="788"/>
    </row>
    <row r="60" spans="2:17" ht="41.25" customHeight="1">
      <c r="B60" s="1605" t="s">
        <v>2217</v>
      </c>
      <c r="C60" s="1606"/>
      <c r="D60" s="1606"/>
      <c r="E60" s="1606"/>
      <c r="F60" s="1606"/>
      <c r="G60" s="1606"/>
      <c r="H60" s="1606"/>
      <c r="I60" s="1606"/>
      <c r="J60" s="1606"/>
      <c r="K60" s="1606"/>
      <c r="L60" s="1606"/>
      <c r="M60" s="1606"/>
      <c r="N60" s="1611"/>
      <c r="O60" s="41"/>
      <c r="P60" s="803"/>
      <c r="Q60" s="780"/>
    </row>
    <row r="61" spans="2:17" ht="41.25" customHeight="1">
      <c r="B61" s="792" t="s">
        <v>2218</v>
      </c>
      <c r="C61" s="790" t="s">
        <v>2219</v>
      </c>
      <c r="D61" s="791" t="s">
        <v>2128</v>
      </c>
      <c r="E61" s="793" t="s">
        <v>2220</v>
      </c>
      <c r="F61" s="793"/>
      <c r="G61" s="793"/>
      <c r="H61" s="793"/>
      <c r="I61" s="1609" t="s">
        <v>2130</v>
      </c>
      <c r="J61" s="791">
        <v>20</v>
      </c>
      <c r="K61" s="1143">
        <v>5782</v>
      </c>
      <c r="L61" s="1143">
        <v>6284</v>
      </c>
      <c r="M61" s="1143">
        <f t="shared" ref="M61:N65" si="6">ROUNDUP(CEILING(K61*(1-скидка),1)*(1+наценка),1)</f>
        <v>4327</v>
      </c>
      <c r="N61" s="794">
        <f t="shared" si="6"/>
        <v>4702</v>
      </c>
      <c r="O61" s="43"/>
      <c r="P61" s="784"/>
      <c r="Q61" s="779"/>
    </row>
    <row r="62" spans="2:17" ht="41.25" customHeight="1">
      <c r="B62" s="797" t="s">
        <v>2221</v>
      </c>
      <c r="C62" s="790" t="s">
        <v>2222</v>
      </c>
      <c r="D62" s="796" t="s">
        <v>2137</v>
      </c>
      <c r="E62" s="798" t="s">
        <v>2223</v>
      </c>
      <c r="F62" s="798"/>
      <c r="G62" s="798"/>
      <c r="H62" s="798"/>
      <c r="I62" s="1609"/>
      <c r="J62" s="796">
        <v>26</v>
      </c>
      <c r="K62" s="1143">
        <v>6078</v>
      </c>
      <c r="L62" s="1143">
        <v>6630</v>
      </c>
      <c r="M62" s="1143">
        <f t="shared" si="6"/>
        <v>4548</v>
      </c>
      <c r="N62" s="794">
        <f t="shared" si="6"/>
        <v>4961</v>
      </c>
      <c r="O62" s="43"/>
      <c r="P62" s="784"/>
      <c r="Q62" s="779"/>
    </row>
    <row r="63" spans="2:17" ht="41.25" customHeight="1">
      <c r="B63" s="797" t="s">
        <v>2224</v>
      </c>
      <c r="C63" s="790" t="s">
        <v>2225</v>
      </c>
      <c r="D63" s="796" t="s">
        <v>2145</v>
      </c>
      <c r="E63" s="798" t="s">
        <v>2226</v>
      </c>
      <c r="F63" s="798"/>
      <c r="G63" s="798"/>
      <c r="H63" s="798"/>
      <c r="I63" s="1609"/>
      <c r="J63" s="796">
        <v>28</v>
      </c>
      <c r="K63" s="1143">
        <v>6437</v>
      </c>
      <c r="L63" s="1143">
        <v>6978</v>
      </c>
      <c r="M63" s="1143">
        <f t="shared" si="6"/>
        <v>4817</v>
      </c>
      <c r="N63" s="794">
        <f t="shared" si="6"/>
        <v>5221</v>
      </c>
      <c r="O63" s="43"/>
      <c r="P63" s="784"/>
      <c r="Q63" s="779"/>
    </row>
    <row r="64" spans="2:17" ht="41.25" customHeight="1">
      <c r="B64" s="797" t="s">
        <v>2227</v>
      </c>
      <c r="C64" s="790" t="s">
        <v>2228</v>
      </c>
      <c r="D64" s="796" t="s">
        <v>2149</v>
      </c>
      <c r="E64" s="798" t="s">
        <v>2229</v>
      </c>
      <c r="F64" s="798"/>
      <c r="G64" s="798"/>
      <c r="H64" s="798"/>
      <c r="I64" s="1609"/>
      <c r="J64" s="796">
        <v>30</v>
      </c>
      <c r="K64" s="1143">
        <v>6676</v>
      </c>
      <c r="L64" s="1143">
        <v>7330</v>
      </c>
      <c r="M64" s="1143">
        <f t="shared" si="6"/>
        <v>4995</v>
      </c>
      <c r="N64" s="794">
        <f t="shared" si="6"/>
        <v>5485</v>
      </c>
      <c r="O64" s="43"/>
      <c r="P64" s="784"/>
      <c r="Q64" s="779"/>
    </row>
    <row r="65" spans="2:17" ht="41.25" customHeight="1">
      <c r="B65" s="797" t="s">
        <v>2230</v>
      </c>
      <c r="C65" s="790" t="s">
        <v>2231</v>
      </c>
      <c r="D65" s="796" t="s">
        <v>2158</v>
      </c>
      <c r="E65" s="798" t="s">
        <v>2232</v>
      </c>
      <c r="F65" s="798"/>
      <c r="G65" s="798"/>
      <c r="H65" s="798"/>
      <c r="I65" s="1610"/>
      <c r="J65" s="796">
        <v>34</v>
      </c>
      <c r="K65" s="1143">
        <v>7271</v>
      </c>
      <c r="L65" s="1143">
        <v>8027</v>
      </c>
      <c r="M65" s="1143">
        <f t="shared" si="6"/>
        <v>5441</v>
      </c>
      <c r="N65" s="794">
        <f t="shared" si="6"/>
        <v>6006</v>
      </c>
      <c r="O65" s="43"/>
      <c r="P65" s="784"/>
      <c r="Q65" s="779"/>
    </row>
    <row r="66" spans="2:17" ht="99.9" customHeight="1" thickBot="1">
      <c r="B66" s="1588" t="s">
        <v>3574</v>
      </c>
      <c r="C66" s="1589"/>
      <c r="D66" s="1589"/>
      <c r="E66" s="1589"/>
      <c r="F66" s="1589"/>
      <c r="G66" s="1589"/>
      <c r="H66" s="1589"/>
      <c r="I66" s="1589"/>
      <c r="J66" s="1589"/>
      <c r="K66" s="1589"/>
      <c r="L66" s="1589"/>
      <c r="M66" s="1589"/>
      <c r="N66" s="1612"/>
      <c r="O66" s="786"/>
      <c r="P66" s="787"/>
      <c r="Q66" s="788"/>
    </row>
    <row r="67" spans="2:17" ht="41.25" customHeight="1">
      <c r="B67" s="1605" t="s">
        <v>2233</v>
      </c>
      <c r="C67" s="1606"/>
      <c r="D67" s="1606"/>
      <c r="E67" s="1606"/>
      <c r="F67" s="1606"/>
      <c r="G67" s="1606"/>
      <c r="H67" s="1606"/>
      <c r="I67" s="1606"/>
      <c r="J67" s="1606"/>
      <c r="K67" s="1606"/>
      <c r="L67" s="1606"/>
      <c r="M67" s="1606"/>
      <c r="N67" s="1611"/>
      <c r="O67" s="43"/>
      <c r="P67" s="784"/>
      <c r="Q67" s="779"/>
    </row>
    <row r="68" spans="2:17" ht="41.25" customHeight="1">
      <c r="B68" s="789" t="s">
        <v>2234</v>
      </c>
      <c r="C68" s="790" t="s">
        <v>2235</v>
      </c>
      <c r="D68" s="791" t="s">
        <v>2236</v>
      </c>
      <c r="E68" s="793" t="s">
        <v>2237</v>
      </c>
      <c r="F68" s="793"/>
      <c r="G68" s="793"/>
      <c r="H68" s="793"/>
      <c r="I68" s="1609" t="s">
        <v>2238</v>
      </c>
      <c r="J68" s="791">
        <v>10</v>
      </c>
      <c r="K68" s="1143">
        <v>1854</v>
      </c>
      <c r="L68" s="1143">
        <v>2080</v>
      </c>
      <c r="M68" s="1143">
        <f t="shared" ref="M68:M79" si="7">ROUNDUP(CEILING(K68*(1-скидка),1)*(1+наценка),1)</f>
        <v>1388</v>
      </c>
      <c r="N68" s="794">
        <f t="shared" ref="N68:N79" si="8">ROUNDUP(CEILING(L68*(1-скидка),1)*(1+наценка),1)</f>
        <v>1557</v>
      </c>
      <c r="O68" s="43"/>
      <c r="P68" s="784"/>
      <c r="Q68" s="779"/>
    </row>
    <row r="69" spans="2:17" ht="41.25" customHeight="1">
      <c r="B69" s="795" t="s">
        <v>2239</v>
      </c>
      <c r="C69" s="790" t="s">
        <v>2240</v>
      </c>
      <c r="D69" s="796" t="s">
        <v>2241</v>
      </c>
      <c r="E69" s="798" t="s">
        <v>2242</v>
      </c>
      <c r="F69" s="798"/>
      <c r="G69" s="798"/>
      <c r="H69" s="798"/>
      <c r="I69" s="1609"/>
      <c r="J69" s="796">
        <v>11</v>
      </c>
      <c r="K69" s="1143">
        <v>1960</v>
      </c>
      <c r="L69" s="1143">
        <v>2206</v>
      </c>
      <c r="M69" s="1143">
        <f t="shared" si="7"/>
        <v>1467</v>
      </c>
      <c r="N69" s="794">
        <f t="shared" si="8"/>
        <v>1651</v>
      </c>
      <c r="O69" s="43"/>
      <c r="P69" s="784"/>
      <c r="Q69" s="779"/>
    </row>
    <row r="70" spans="2:17" ht="41.25" customHeight="1">
      <c r="B70" s="795" t="s">
        <v>2243</v>
      </c>
      <c r="C70" s="790" t="s">
        <v>2244</v>
      </c>
      <c r="D70" s="796" t="s">
        <v>2245</v>
      </c>
      <c r="E70" s="798" t="s">
        <v>2246</v>
      </c>
      <c r="F70" s="798"/>
      <c r="G70" s="798"/>
      <c r="H70" s="819"/>
      <c r="I70" s="1609"/>
      <c r="J70" s="796">
        <v>12</v>
      </c>
      <c r="K70" s="1143">
        <v>2065</v>
      </c>
      <c r="L70" s="1143">
        <v>2332</v>
      </c>
      <c r="M70" s="1143">
        <f t="shared" si="7"/>
        <v>1546</v>
      </c>
      <c r="N70" s="794">
        <f t="shared" si="8"/>
        <v>1745</v>
      </c>
      <c r="O70" s="43"/>
      <c r="P70" s="784"/>
      <c r="Q70" s="779"/>
    </row>
    <row r="71" spans="2:17" ht="41.25" customHeight="1">
      <c r="B71" s="795" t="s">
        <v>2247</v>
      </c>
      <c r="C71" s="790" t="s">
        <v>2248</v>
      </c>
      <c r="D71" s="796" t="s">
        <v>2249</v>
      </c>
      <c r="E71" s="798" t="s">
        <v>2250</v>
      </c>
      <c r="F71" s="798" t="s">
        <v>2251</v>
      </c>
      <c r="G71" s="798"/>
      <c r="H71" s="819"/>
      <c r="I71" s="1609"/>
      <c r="J71" s="796">
        <v>13</v>
      </c>
      <c r="K71" s="1143">
        <v>2200</v>
      </c>
      <c r="L71" s="1143">
        <v>2484</v>
      </c>
      <c r="M71" s="1143">
        <f t="shared" si="7"/>
        <v>1647</v>
      </c>
      <c r="N71" s="794">
        <f t="shared" si="8"/>
        <v>1859</v>
      </c>
      <c r="O71" s="43"/>
      <c r="P71" s="784"/>
      <c r="Q71" s="779"/>
    </row>
    <row r="72" spans="2:17" ht="41.25" customHeight="1">
      <c r="B72" s="795" t="s">
        <v>2252</v>
      </c>
      <c r="C72" s="790" t="s">
        <v>2253</v>
      </c>
      <c r="D72" s="796" t="s">
        <v>2254</v>
      </c>
      <c r="E72" s="798" t="s">
        <v>2255</v>
      </c>
      <c r="F72" s="798" t="s">
        <v>2256</v>
      </c>
      <c r="G72" s="798"/>
      <c r="H72" s="819"/>
      <c r="I72" s="1609"/>
      <c r="J72" s="796">
        <v>13</v>
      </c>
      <c r="K72" s="1143">
        <v>2370</v>
      </c>
      <c r="L72" s="1143">
        <v>2674</v>
      </c>
      <c r="M72" s="1143">
        <f t="shared" si="7"/>
        <v>1774</v>
      </c>
      <c r="N72" s="794">
        <f t="shared" si="8"/>
        <v>2001</v>
      </c>
      <c r="O72" s="43"/>
      <c r="P72" s="784"/>
      <c r="Q72" s="779"/>
    </row>
    <row r="73" spans="2:17" ht="41.25" customHeight="1">
      <c r="B73" s="795" t="s">
        <v>2257</v>
      </c>
      <c r="C73" s="790" t="s">
        <v>2258</v>
      </c>
      <c r="D73" s="796" t="s">
        <v>2259</v>
      </c>
      <c r="E73" s="798" t="s">
        <v>2260</v>
      </c>
      <c r="F73" s="798" t="s">
        <v>2261</v>
      </c>
      <c r="G73" s="798"/>
      <c r="H73" s="798"/>
      <c r="I73" s="1609"/>
      <c r="J73" s="796">
        <v>14</v>
      </c>
      <c r="K73" s="1143">
        <v>2422</v>
      </c>
      <c r="L73" s="1143">
        <v>2745</v>
      </c>
      <c r="M73" s="1143">
        <f t="shared" si="7"/>
        <v>1813</v>
      </c>
      <c r="N73" s="794">
        <f t="shared" si="8"/>
        <v>2054</v>
      </c>
      <c r="O73" s="43"/>
      <c r="P73" s="784"/>
      <c r="Q73" s="779"/>
    </row>
    <row r="74" spans="2:17" ht="41.25" customHeight="1">
      <c r="B74" s="795" t="s">
        <v>2262</v>
      </c>
      <c r="C74" s="790" t="s">
        <v>2263</v>
      </c>
      <c r="D74" s="796" t="s">
        <v>2264</v>
      </c>
      <c r="E74" s="798" t="s">
        <v>2265</v>
      </c>
      <c r="F74" s="798" t="s">
        <v>2266</v>
      </c>
      <c r="G74" s="798"/>
      <c r="H74" s="798"/>
      <c r="I74" s="1609"/>
      <c r="J74" s="817">
        <v>15</v>
      </c>
      <c r="K74" s="1143">
        <v>2534</v>
      </c>
      <c r="L74" s="1143">
        <v>2874</v>
      </c>
      <c r="M74" s="1143">
        <f t="shared" si="7"/>
        <v>1896</v>
      </c>
      <c r="N74" s="794">
        <f t="shared" si="8"/>
        <v>2151</v>
      </c>
      <c r="O74" s="43"/>
      <c r="P74" s="784"/>
      <c r="Q74" s="779"/>
    </row>
    <row r="75" spans="2:17" ht="41.25" customHeight="1">
      <c r="B75" s="795" t="s">
        <v>2267</v>
      </c>
      <c r="C75" s="790" t="s">
        <v>2268</v>
      </c>
      <c r="D75" s="796" t="s">
        <v>2269</v>
      </c>
      <c r="E75" s="798" t="s">
        <v>2270</v>
      </c>
      <c r="F75" s="798" t="s">
        <v>2271</v>
      </c>
      <c r="G75" s="798"/>
      <c r="H75" s="798"/>
      <c r="I75" s="1609"/>
      <c r="J75" s="796">
        <v>16</v>
      </c>
      <c r="K75" s="1143">
        <v>2645</v>
      </c>
      <c r="L75" s="1143">
        <v>3006</v>
      </c>
      <c r="M75" s="1143">
        <f t="shared" si="7"/>
        <v>1979</v>
      </c>
      <c r="N75" s="794">
        <f t="shared" si="8"/>
        <v>2250</v>
      </c>
      <c r="O75" s="43"/>
      <c r="P75" s="784"/>
      <c r="Q75" s="779"/>
    </row>
    <row r="76" spans="2:17" ht="41.25" customHeight="1">
      <c r="B76" s="795" t="s">
        <v>2272</v>
      </c>
      <c r="C76" s="790" t="s">
        <v>2273</v>
      </c>
      <c r="D76" s="796" t="s">
        <v>2274</v>
      </c>
      <c r="E76" s="798" t="s">
        <v>2275</v>
      </c>
      <c r="F76" s="798" t="s">
        <v>2276</v>
      </c>
      <c r="G76" s="819" t="s">
        <v>2277</v>
      </c>
      <c r="H76" s="798" t="s">
        <v>2278</v>
      </c>
      <c r="I76" s="1609"/>
      <c r="J76" s="796">
        <v>17</v>
      </c>
      <c r="K76" s="1143">
        <v>3205</v>
      </c>
      <c r="L76" s="1143">
        <v>3466</v>
      </c>
      <c r="M76" s="1143">
        <f t="shared" si="7"/>
        <v>2398</v>
      </c>
      <c r="N76" s="794">
        <f t="shared" si="8"/>
        <v>2594</v>
      </c>
      <c r="O76" s="43"/>
      <c r="P76" s="784"/>
      <c r="Q76" s="779"/>
    </row>
    <row r="77" spans="2:17" ht="41.25" customHeight="1">
      <c r="B77" s="795" t="s">
        <v>2279</v>
      </c>
      <c r="C77" s="790" t="s">
        <v>2280</v>
      </c>
      <c r="D77" s="796" t="s">
        <v>2281</v>
      </c>
      <c r="E77" s="822"/>
      <c r="F77" s="819"/>
      <c r="G77" s="819" t="s">
        <v>2282</v>
      </c>
      <c r="H77" s="798" t="s">
        <v>2283</v>
      </c>
      <c r="I77" s="1609"/>
      <c r="J77" s="796">
        <v>19</v>
      </c>
      <c r="K77" s="1143">
        <v>3427</v>
      </c>
      <c r="L77" s="1143">
        <v>3867</v>
      </c>
      <c r="M77" s="1143">
        <f t="shared" si="7"/>
        <v>2565</v>
      </c>
      <c r="N77" s="794">
        <f t="shared" si="8"/>
        <v>2894</v>
      </c>
      <c r="O77" s="43"/>
      <c r="P77" s="784"/>
      <c r="Q77" s="779"/>
    </row>
    <row r="78" spans="2:17" ht="41.25" customHeight="1">
      <c r="B78" s="795" t="s">
        <v>2284</v>
      </c>
      <c r="C78" s="790" t="s">
        <v>2285</v>
      </c>
      <c r="D78" s="796" t="s">
        <v>2286</v>
      </c>
      <c r="E78" s="822"/>
      <c r="F78" s="819"/>
      <c r="G78" s="819" t="s">
        <v>2287</v>
      </c>
      <c r="H78" s="798" t="s">
        <v>2288</v>
      </c>
      <c r="I78" s="1609"/>
      <c r="J78" s="796">
        <v>21</v>
      </c>
      <c r="K78" s="1143">
        <v>3648</v>
      </c>
      <c r="L78" s="1143">
        <v>4128</v>
      </c>
      <c r="M78" s="1143">
        <f t="shared" si="7"/>
        <v>2730</v>
      </c>
      <c r="N78" s="794">
        <f t="shared" si="8"/>
        <v>3089</v>
      </c>
      <c r="O78" s="43"/>
      <c r="P78" s="784"/>
      <c r="Q78" s="779"/>
    </row>
    <row r="79" spans="2:17" ht="41.25" customHeight="1">
      <c r="B79" s="825" t="s">
        <v>2481</v>
      </c>
      <c r="C79" s="826" t="s">
        <v>2289</v>
      </c>
      <c r="D79" s="827" t="s">
        <v>2290</v>
      </c>
      <c r="E79" s="828" t="s">
        <v>2291</v>
      </c>
      <c r="F79" s="828" t="s">
        <v>2292</v>
      </c>
      <c r="G79" s="828"/>
      <c r="H79" s="828"/>
      <c r="I79" s="1610"/>
      <c r="J79" s="830">
        <v>21</v>
      </c>
      <c r="K79" s="1144">
        <v>3726</v>
      </c>
      <c r="L79" s="1144">
        <v>4234</v>
      </c>
      <c r="M79" s="1144">
        <f t="shared" si="7"/>
        <v>2788</v>
      </c>
      <c r="N79" s="829">
        <f t="shared" si="8"/>
        <v>3168</v>
      </c>
      <c r="O79" s="43"/>
      <c r="P79" s="784"/>
      <c r="Q79" s="779"/>
    </row>
    <row r="80" spans="2:17" ht="138.75" customHeight="1" thickBot="1">
      <c r="B80" s="1588" t="s">
        <v>3535</v>
      </c>
      <c r="C80" s="1589"/>
      <c r="D80" s="1589"/>
      <c r="E80" s="785"/>
      <c r="F80" s="785"/>
      <c r="G80" s="785"/>
      <c r="H80" s="785"/>
      <c r="I80" s="785"/>
      <c r="J80" s="804"/>
      <c r="K80" s="802"/>
      <c r="L80" s="802"/>
      <c r="M80" s="802"/>
      <c r="N80" s="376"/>
      <c r="O80" s="786"/>
      <c r="P80" s="787"/>
      <c r="Q80" s="788"/>
    </row>
    <row r="81" spans="2:17" ht="41.25" customHeight="1">
      <c r="B81" s="1605" t="s">
        <v>2293</v>
      </c>
      <c r="C81" s="1606"/>
      <c r="D81" s="1606"/>
      <c r="E81" s="1606"/>
      <c r="F81" s="1606"/>
      <c r="G81" s="1606"/>
      <c r="H81" s="1606"/>
      <c r="I81" s="1606"/>
      <c r="J81" s="1606"/>
      <c r="K81" s="1606"/>
      <c r="L81" s="1606"/>
      <c r="M81" s="1606"/>
      <c r="N81" s="1611"/>
      <c r="O81" s="43"/>
      <c r="P81" s="784"/>
      <c r="Q81" s="779"/>
    </row>
    <row r="82" spans="2:17" ht="41.25" customHeight="1">
      <c r="B82" s="789" t="s">
        <v>2294</v>
      </c>
      <c r="C82" s="790" t="s">
        <v>2295</v>
      </c>
      <c r="D82" s="791" t="s">
        <v>2296</v>
      </c>
      <c r="E82" s="793" t="s">
        <v>2297</v>
      </c>
      <c r="F82" s="793"/>
      <c r="G82" s="793"/>
      <c r="H82" s="793"/>
      <c r="I82" s="1609" t="s">
        <v>2298</v>
      </c>
      <c r="J82" s="791">
        <v>8</v>
      </c>
      <c r="K82" s="1143">
        <v>1558</v>
      </c>
      <c r="L82" s="1143">
        <v>1735</v>
      </c>
      <c r="M82" s="1143">
        <f t="shared" ref="M82:M93" si="9">ROUNDUP(CEILING(K82*(1-скидка),1)*(1+наценка),1)</f>
        <v>1166</v>
      </c>
      <c r="N82" s="794">
        <f t="shared" ref="N82:N93" si="10">ROUNDUP(CEILING(L82*(1-скидка),1)*(1+наценка),1)</f>
        <v>1299</v>
      </c>
      <c r="O82" s="43"/>
      <c r="P82" s="784"/>
      <c r="Q82" s="779"/>
    </row>
    <row r="83" spans="2:17" ht="41.25" customHeight="1">
      <c r="B83" s="795" t="s">
        <v>2299</v>
      </c>
      <c r="C83" s="790" t="s">
        <v>2300</v>
      </c>
      <c r="D83" s="796" t="s">
        <v>2301</v>
      </c>
      <c r="E83" s="798" t="s">
        <v>2302</v>
      </c>
      <c r="F83" s="798"/>
      <c r="G83" s="798"/>
      <c r="H83" s="798"/>
      <c r="I83" s="1609"/>
      <c r="J83" s="796">
        <v>9</v>
      </c>
      <c r="K83" s="1143">
        <v>1640</v>
      </c>
      <c r="L83" s="1143">
        <v>1831</v>
      </c>
      <c r="M83" s="1143">
        <f t="shared" si="9"/>
        <v>1228</v>
      </c>
      <c r="N83" s="794">
        <f t="shared" si="10"/>
        <v>1370</v>
      </c>
      <c r="O83" s="43"/>
      <c r="P83" s="784"/>
      <c r="Q83" s="779"/>
    </row>
    <row r="84" spans="2:17" ht="41.25" customHeight="1">
      <c r="B84" s="795" t="s">
        <v>2303</v>
      </c>
      <c r="C84" s="790" t="s">
        <v>2304</v>
      </c>
      <c r="D84" s="796" t="s">
        <v>2305</v>
      </c>
      <c r="E84" s="798" t="s">
        <v>2306</v>
      </c>
      <c r="F84" s="798"/>
      <c r="G84" s="798"/>
      <c r="H84" s="798"/>
      <c r="I84" s="1609"/>
      <c r="J84" s="796">
        <v>10</v>
      </c>
      <c r="K84" s="1143">
        <v>1720</v>
      </c>
      <c r="L84" s="1143">
        <v>1925</v>
      </c>
      <c r="M84" s="1143">
        <f t="shared" si="9"/>
        <v>1287</v>
      </c>
      <c r="N84" s="794">
        <f t="shared" si="10"/>
        <v>1441</v>
      </c>
      <c r="O84" s="43"/>
      <c r="P84" s="784"/>
      <c r="Q84" s="779"/>
    </row>
    <row r="85" spans="2:17" ht="41.25" customHeight="1">
      <c r="B85" s="795" t="s">
        <v>2307</v>
      </c>
      <c r="C85" s="790" t="s">
        <v>2308</v>
      </c>
      <c r="D85" s="796" t="s">
        <v>2309</v>
      </c>
      <c r="E85" s="793" t="s">
        <v>2129</v>
      </c>
      <c r="F85" s="793" t="s">
        <v>2310</v>
      </c>
      <c r="G85" s="793"/>
      <c r="H85" s="793"/>
      <c r="I85" s="1609"/>
      <c r="J85" s="796">
        <v>10</v>
      </c>
      <c r="K85" s="1143">
        <v>1820</v>
      </c>
      <c r="L85" s="1143">
        <v>2039</v>
      </c>
      <c r="M85" s="1143">
        <f t="shared" si="9"/>
        <v>1362</v>
      </c>
      <c r="N85" s="794">
        <f t="shared" si="10"/>
        <v>1526</v>
      </c>
      <c r="O85" s="43"/>
      <c r="P85" s="784"/>
      <c r="Q85" s="779"/>
    </row>
    <row r="86" spans="2:17" ht="41.25" customHeight="1">
      <c r="B86" s="795" t="s">
        <v>2311</v>
      </c>
      <c r="C86" s="790" t="s">
        <v>2312</v>
      </c>
      <c r="D86" s="796" t="s">
        <v>2313</v>
      </c>
      <c r="E86" s="798" t="s">
        <v>2134</v>
      </c>
      <c r="F86" s="798" t="s">
        <v>2314</v>
      </c>
      <c r="G86" s="798"/>
      <c r="H86" s="798"/>
      <c r="I86" s="1609"/>
      <c r="J86" s="796">
        <v>11</v>
      </c>
      <c r="K86" s="1143">
        <v>1905</v>
      </c>
      <c r="L86" s="1143">
        <v>2139</v>
      </c>
      <c r="M86" s="1143">
        <f t="shared" si="9"/>
        <v>1426</v>
      </c>
      <c r="N86" s="794">
        <f t="shared" si="10"/>
        <v>1601</v>
      </c>
      <c r="O86" s="43"/>
      <c r="P86" s="784"/>
      <c r="Q86" s="779"/>
    </row>
    <row r="87" spans="2:17" ht="41.25" customHeight="1">
      <c r="B87" s="795" t="s">
        <v>2315</v>
      </c>
      <c r="C87" s="790" t="s">
        <v>2316</v>
      </c>
      <c r="D87" s="796" t="s">
        <v>2317</v>
      </c>
      <c r="E87" s="798" t="s">
        <v>2138</v>
      </c>
      <c r="F87" s="798" t="s">
        <v>2318</v>
      </c>
      <c r="G87" s="798"/>
      <c r="H87" s="798"/>
      <c r="I87" s="1609"/>
      <c r="J87" s="796">
        <v>11</v>
      </c>
      <c r="K87" s="1143">
        <v>1987</v>
      </c>
      <c r="L87" s="1143">
        <v>2235</v>
      </c>
      <c r="M87" s="1143">
        <f t="shared" si="9"/>
        <v>1487</v>
      </c>
      <c r="N87" s="794">
        <f t="shared" si="10"/>
        <v>1673</v>
      </c>
      <c r="O87" s="43"/>
      <c r="P87" s="784"/>
      <c r="Q87" s="779"/>
    </row>
    <row r="88" spans="2:17" ht="41.25" customHeight="1">
      <c r="B88" s="795" t="s">
        <v>2319</v>
      </c>
      <c r="C88" s="790" t="s">
        <v>2320</v>
      </c>
      <c r="D88" s="796" t="s">
        <v>2321</v>
      </c>
      <c r="E88" s="798" t="s">
        <v>2142</v>
      </c>
      <c r="F88" s="798" t="s">
        <v>2322</v>
      </c>
      <c r="G88" s="798"/>
      <c r="H88" s="798"/>
      <c r="I88" s="1609"/>
      <c r="J88" s="817">
        <v>12</v>
      </c>
      <c r="K88" s="1143">
        <v>2069</v>
      </c>
      <c r="L88" s="1143">
        <v>2332</v>
      </c>
      <c r="M88" s="1143">
        <f t="shared" si="9"/>
        <v>1549</v>
      </c>
      <c r="N88" s="794">
        <f t="shared" si="10"/>
        <v>1745</v>
      </c>
      <c r="O88" s="43"/>
      <c r="P88" s="784"/>
      <c r="Q88" s="779"/>
    </row>
    <row r="89" spans="2:17" ht="41.25" customHeight="1">
      <c r="B89" s="795" t="s">
        <v>2323</v>
      </c>
      <c r="C89" s="790" t="s">
        <v>2324</v>
      </c>
      <c r="D89" s="796" t="s">
        <v>2325</v>
      </c>
      <c r="E89" s="798" t="s">
        <v>2146</v>
      </c>
      <c r="F89" s="798" t="s">
        <v>2326</v>
      </c>
      <c r="G89" s="798"/>
      <c r="H89" s="798"/>
      <c r="I89" s="1609"/>
      <c r="J89" s="796">
        <v>13</v>
      </c>
      <c r="K89" s="1143">
        <v>2154</v>
      </c>
      <c r="L89" s="1143">
        <v>2432</v>
      </c>
      <c r="M89" s="1143">
        <f t="shared" si="9"/>
        <v>1612</v>
      </c>
      <c r="N89" s="794">
        <f t="shared" si="10"/>
        <v>1820</v>
      </c>
      <c r="O89" s="43"/>
      <c r="P89" s="784"/>
      <c r="Q89" s="779"/>
    </row>
    <row r="90" spans="2:17" ht="41.25" customHeight="1">
      <c r="B90" s="795" t="s">
        <v>2327</v>
      </c>
      <c r="C90" s="790" t="s">
        <v>2328</v>
      </c>
      <c r="D90" s="796" t="s">
        <v>2329</v>
      </c>
      <c r="E90" s="793" t="s">
        <v>2150</v>
      </c>
      <c r="F90" s="818" t="s">
        <v>2330</v>
      </c>
      <c r="G90" s="819" t="s">
        <v>2151</v>
      </c>
      <c r="H90" s="793" t="s">
        <v>2331</v>
      </c>
      <c r="I90" s="1609"/>
      <c r="J90" s="796">
        <v>14</v>
      </c>
      <c r="K90" s="1143">
        <v>2660</v>
      </c>
      <c r="L90" s="1143">
        <v>2967</v>
      </c>
      <c r="M90" s="1143">
        <f t="shared" si="9"/>
        <v>1991</v>
      </c>
      <c r="N90" s="794">
        <f t="shared" si="10"/>
        <v>2220</v>
      </c>
      <c r="O90" s="43"/>
      <c r="P90" s="784"/>
      <c r="Q90" s="779"/>
    </row>
    <row r="91" spans="2:17" ht="41.25" customHeight="1">
      <c r="B91" s="795" t="s">
        <v>2332</v>
      </c>
      <c r="C91" s="790" t="s">
        <v>2333</v>
      </c>
      <c r="D91" s="796" t="s">
        <v>2334</v>
      </c>
      <c r="E91" s="793"/>
      <c r="F91" s="818"/>
      <c r="G91" s="820" t="s">
        <v>2155</v>
      </c>
      <c r="H91" s="793" t="s">
        <v>2335</v>
      </c>
      <c r="I91" s="1609"/>
      <c r="J91" s="796">
        <v>15</v>
      </c>
      <c r="K91" s="1143">
        <v>2825</v>
      </c>
      <c r="L91" s="1143">
        <v>3161</v>
      </c>
      <c r="M91" s="1143">
        <f t="shared" si="9"/>
        <v>2114</v>
      </c>
      <c r="N91" s="794">
        <f t="shared" si="10"/>
        <v>2366</v>
      </c>
      <c r="O91" s="43"/>
      <c r="P91" s="784"/>
      <c r="Q91" s="779"/>
    </row>
    <row r="92" spans="2:17" ht="41.25" customHeight="1">
      <c r="B92" s="795" t="s">
        <v>2336</v>
      </c>
      <c r="C92" s="790" t="s">
        <v>2337</v>
      </c>
      <c r="D92" s="796" t="s">
        <v>2338</v>
      </c>
      <c r="E92" s="798"/>
      <c r="F92" s="818"/>
      <c r="G92" s="819" t="s">
        <v>2159</v>
      </c>
      <c r="H92" s="793" t="s">
        <v>2339</v>
      </c>
      <c r="I92" s="1609"/>
      <c r="J92" s="796">
        <v>16</v>
      </c>
      <c r="K92" s="1143">
        <v>3111</v>
      </c>
      <c r="L92" s="1143">
        <v>3478</v>
      </c>
      <c r="M92" s="1143">
        <f t="shared" si="9"/>
        <v>2328</v>
      </c>
      <c r="N92" s="794">
        <f t="shared" si="10"/>
        <v>2603</v>
      </c>
      <c r="O92" s="43"/>
      <c r="P92" s="784"/>
      <c r="Q92" s="779"/>
    </row>
    <row r="93" spans="2:17" ht="41.25" customHeight="1">
      <c r="B93" s="825" t="s">
        <v>2482</v>
      </c>
      <c r="C93" s="826" t="s">
        <v>2340</v>
      </c>
      <c r="D93" s="827" t="s">
        <v>2341</v>
      </c>
      <c r="E93" s="828" t="s">
        <v>2342</v>
      </c>
      <c r="F93" s="828" t="s">
        <v>2343</v>
      </c>
      <c r="G93" s="828"/>
      <c r="H93" s="828"/>
      <c r="I93" s="1610"/>
      <c r="J93" s="830">
        <v>17</v>
      </c>
      <c r="K93" s="1144">
        <v>3105</v>
      </c>
      <c r="L93" s="1144">
        <v>3494</v>
      </c>
      <c r="M93" s="1144">
        <f t="shared" si="9"/>
        <v>2324</v>
      </c>
      <c r="N93" s="829">
        <f t="shared" si="10"/>
        <v>2615</v>
      </c>
      <c r="O93" s="43"/>
      <c r="P93" s="784"/>
      <c r="Q93" s="779"/>
    </row>
    <row r="94" spans="2:17" ht="99.9" customHeight="1" thickBot="1">
      <c r="B94" s="1588" t="s">
        <v>3535</v>
      </c>
      <c r="C94" s="1589"/>
      <c r="D94" s="1589"/>
      <c r="E94" s="785"/>
      <c r="F94" s="785"/>
      <c r="G94" s="785"/>
      <c r="H94" s="785"/>
      <c r="I94" s="785"/>
      <c r="J94" s="804"/>
      <c r="K94" s="802"/>
      <c r="L94" s="802"/>
      <c r="M94" s="802"/>
      <c r="N94" s="376"/>
      <c r="O94" s="786"/>
      <c r="P94" s="787"/>
      <c r="Q94" s="788"/>
    </row>
    <row r="95" spans="2:17" ht="41.25" customHeight="1">
      <c r="B95" s="1605" t="s">
        <v>2344</v>
      </c>
      <c r="C95" s="1606"/>
      <c r="D95" s="1606"/>
      <c r="E95" s="1606"/>
      <c r="F95" s="1606"/>
      <c r="G95" s="1606"/>
      <c r="H95" s="1606"/>
      <c r="I95" s="1606"/>
      <c r="J95" s="1606"/>
      <c r="K95" s="1606"/>
      <c r="L95" s="1606"/>
      <c r="M95" s="1606"/>
      <c r="N95" s="1611"/>
      <c r="O95" s="41"/>
      <c r="P95" s="803"/>
      <c r="Q95" s="780"/>
    </row>
    <row r="96" spans="2:17" ht="41.25" customHeight="1">
      <c r="B96" s="789" t="s">
        <v>2345</v>
      </c>
      <c r="C96" s="790" t="s">
        <v>2346</v>
      </c>
      <c r="D96" s="791" t="s">
        <v>2347</v>
      </c>
      <c r="E96" s="793" t="s">
        <v>2348</v>
      </c>
      <c r="F96" s="793" t="s">
        <v>2349</v>
      </c>
      <c r="G96" s="793"/>
      <c r="H96" s="793"/>
      <c r="I96" s="1609" t="s">
        <v>2350</v>
      </c>
      <c r="J96" s="791">
        <v>11</v>
      </c>
      <c r="K96" s="1143">
        <v>1987</v>
      </c>
      <c r="L96" s="1143">
        <v>2267</v>
      </c>
      <c r="M96" s="1143">
        <f t="shared" ref="M96:N103" si="11">ROUNDUP(CEILING(K96*(1-скидка),1)*(1+наценка),1)</f>
        <v>1487</v>
      </c>
      <c r="N96" s="794">
        <f t="shared" si="11"/>
        <v>1697</v>
      </c>
      <c r="O96" s="43"/>
      <c r="P96" s="784"/>
      <c r="Q96" s="779"/>
    </row>
    <row r="97" spans="2:17" ht="41.25" customHeight="1">
      <c r="B97" s="795" t="s">
        <v>2351</v>
      </c>
      <c r="C97" s="790" t="s">
        <v>2352</v>
      </c>
      <c r="D97" s="796" t="s">
        <v>2353</v>
      </c>
      <c r="E97" s="793" t="s">
        <v>2354</v>
      </c>
      <c r="F97" s="793" t="s">
        <v>2355</v>
      </c>
      <c r="G97" s="798"/>
      <c r="H97" s="798"/>
      <c r="I97" s="1609"/>
      <c r="J97" s="796">
        <v>13</v>
      </c>
      <c r="K97" s="1143">
        <v>2180</v>
      </c>
      <c r="L97" s="1143">
        <v>2502</v>
      </c>
      <c r="M97" s="1143">
        <f t="shared" si="11"/>
        <v>1632</v>
      </c>
      <c r="N97" s="794">
        <f t="shared" si="11"/>
        <v>1872</v>
      </c>
      <c r="O97" s="43"/>
      <c r="P97" s="784"/>
      <c r="Q97" s="779"/>
    </row>
    <row r="98" spans="2:17" ht="41.25" customHeight="1">
      <c r="B98" s="795" t="s">
        <v>2356</v>
      </c>
      <c r="C98" s="790" t="s">
        <v>2357</v>
      </c>
      <c r="D98" s="796" t="s">
        <v>2358</v>
      </c>
      <c r="E98" s="793" t="s">
        <v>2359</v>
      </c>
      <c r="F98" s="793" t="s">
        <v>2360</v>
      </c>
      <c r="G98" s="798"/>
      <c r="H98" s="798"/>
      <c r="I98" s="1609"/>
      <c r="J98" s="796">
        <v>13</v>
      </c>
      <c r="K98" s="1143">
        <v>2280</v>
      </c>
      <c r="L98" s="1143">
        <v>2619</v>
      </c>
      <c r="M98" s="1143">
        <f t="shared" si="11"/>
        <v>1706</v>
      </c>
      <c r="N98" s="794">
        <f t="shared" si="11"/>
        <v>1960</v>
      </c>
      <c r="O98" s="43"/>
      <c r="P98" s="784"/>
      <c r="Q98" s="779"/>
    </row>
    <row r="99" spans="2:17" ht="41.25" customHeight="1">
      <c r="B99" s="795" t="s">
        <v>2361</v>
      </c>
      <c r="C99" s="790" t="s">
        <v>2362</v>
      </c>
      <c r="D99" s="796" t="s">
        <v>2363</v>
      </c>
      <c r="E99" s="793" t="s">
        <v>2364</v>
      </c>
      <c r="F99" s="793" t="s">
        <v>2365</v>
      </c>
      <c r="G99" s="798"/>
      <c r="H99" s="798"/>
      <c r="I99" s="1609"/>
      <c r="J99" s="796">
        <v>14</v>
      </c>
      <c r="K99" s="1143">
        <v>2552</v>
      </c>
      <c r="L99" s="1143">
        <v>2912</v>
      </c>
      <c r="M99" s="1143">
        <f t="shared" si="11"/>
        <v>1910</v>
      </c>
      <c r="N99" s="794">
        <f t="shared" si="11"/>
        <v>2179</v>
      </c>
      <c r="O99" s="43"/>
      <c r="P99" s="784"/>
      <c r="Q99" s="779"/>
    </row>
    <row r="100" spans="2:17" ht="41.25" customHeight="1">
      <c r="B100" s="795" t="s">
        <v>2366</v>
      </c>
      <c r="C100" s="790" t="s">
        <v>2367</v>
      </c>
      <c r="D100" s="796" t="s">
        <v>2368</v>
      </c>
      <c r="E100" s="793" t="s">
        <v>2369</v>
      </c>
      <c r="F100" s="793" t="s">
        <v>2370</v>
      </c>
      <c r="G100" s="798"/>
      <c r="H100" s="798"/>
      <c r="I100" s="1609"/>
      <c r="J100" s="796">
        <v>15</v>
      </c>
      <c r="K100" s="1143">
        <v>2748</v>
      </c>
      <c r="L100" s="1143">
        <v>3146</v>
      </c>
      <c r="M100" s="1143">
        <f t="shared" si="11"/>
        <v>2057</v>
      </c>
      <c r="N100" s="794">
        <f t="shared" si="11"/>
        <v>2354</v>
      </c>
      <c r="O100" s="43"/>
      <c r="P100" s="784"/>
      <c r="Q100" s="779"/>
    </row>
    <row r="101" spans="2:17" ht="41.25" customHeight="1">
      <c r="B101" s="795" t="s">
        <v>2371</v>
      </c>
      <c r="C101" s="790" t="s">
        <v>2372</v>
      </c>
      <c r="D101" s="796" t="s">
        <v>2373</v>
      </c>
      <c r="E101" s="793" t="s">
        <v>2374</v>
      </c>
      <c r="F101" s="793" t="s">
        <v>2375</v>
      </c>
      <c r="G101" s="798"/>
      <c r="H101" s="798"/>
      <c r="I101" s="1609"/>
      <c r="J101" s="796">
        <v>16</v>
      </c>
      <c r="K101" s="1143">
        <v>2848</v>
      </c>
      <c r="L101" s="1143">
        <v>3263</v>
      </c>
      <c r="M101" s="1143">
        <f t="shared" si="11"/>
        <v>2131</v>
      </c>
      <c r="N101" s="794">
        <f t="shared" si="11"/>
        <v>2442</v>
      </c>
      <c r="O101" s="43"/>
      <c r="P101" s="784"/>
      <c r="Q101" s="779"/>
    </row>
    <row r="102" spans="2:17" ht="41.25" customHeight="1">
      <c r="B102" s="795" t="s">
        <v>2376</v>
      </c>
      <c r="C102" s="790" t="s">
        <v>2377</v>
      </c>
      <c r="D102" s="796" t="s">
        <v>2378</v>
      </c>
      <c r="E102" s="793" t="s">
        <v>2379</v>
      </c>
      <c r="F102" s="793" t="s">
        <v>2380</v>
      </c>
      <c r="G102" s="798"/>
      <c r="H102" s="798"/>
      <c r="I102" s="1609"/>
      <c r="J102" s="796">
        <v>18</v>
      </c>
      <c r="K102" s="1145">
        <v>3141</v>
      </c>
      <c r="L102" s="1145">
        <v>3615</v>
      </c>
      <c r="M102" s="1143">
        <f t="shared" si="11"/>
        <v>2351</v>
      </c>
      <c r="N102" s="794">
        <f t="shared" si="11"/>
        <v>2705</v>
      </c>
      <c r="O102" s="43"/>
      <c r="P102" s="784"/>
      <c r="Q102" s="779"/>
    </row>
    <row r="103" spans="2:17" ht="41.25" customHeight="1">
      <c r="B103" s="825" t="s">
        <v>2483</v>
      </c>
      <c r="C103" s="826" t="s">
        <v>2381</v>
      </c>
      <c r="D103" s="827" t="s">
        <v>2382</v>
      </c>
      <c r="E103" s="828" t="s">
        <v>2383</v>
      </c>
      <c r="F103" s="828" t="s">
        <v>2384</v>
      </c>
      <c r="G103" s="828"/>
      <c r="H103" s="828"/>
      <c r="I103" s="1610"/>
      <c r="J103" s="827">
        <v>24</v>
      </c>
      <c r="K103" s="1144">
        <v>3931</v>
      </c>
      <c r="L103" s="1144">
        <v>4582</v>
      </c>
      <c r="M103" s="1144">
        <f t="shared" si="11"/>
        <v>2942</v>
      </c>
      <c r="N103" s="829">
        <f t="shared" si="11"/>
        <v>3429</v>
      </c>
      <c r="O103" s="43"/>
      <c r="P103" s="784"/>
      <c r="Q103" s="779"/>
    </row>
    <row r="104" spans="2:17" ht="99.9" customHeight="1" thickBot="1">
      <c r="B104" s="1588" t="s">
        <v>3535</v>
      </c>
      <c r="C104" s="1589"/>
      <c r="D104" s="1589"/>
      <c r="E104" s="785"/>
      <c r="F104" s="785"/>
      <c r="G104" s="785"/>
      <c r="H104" s="785"/>
      <c r="I104" s="805"/>
      <c r="J104" s="801"/>
      <c r="K104" s="802"/>
      <c r="L104" s="802"/>
      <c r="M104" s="802"/>
      <c r="N104" s="376"/>
      <c r="O104" s="806"/>
      <c r="P104" s="807"/>
      <c r="Q104" s="808"/>
    </row>
    <row r="105" spans="2:17" ht="41.25" customHeight="1">
      <c r="B105" s="1605" t="s">
        <v>2385</v>
      </c>
      <c r="C105" s="1606"/>
      <c r="D105" s="1606"/>
      <c r="E105" s="1606"/>
      <c r="F105" s="1606"/>
      <c r="G105" s="1606"/>
      <c r="H105" s="1606"/>
      <c r="I105" s="1606"/>
      <c r="J105" s="1606"/>
      <c r="K105" s="1606"/>
      <c r="L105" s="1606"/>
      <c r="M105" s="1606"/>
      <c r="N105" s="1611"/>
      <c r="O105" s="41"/>
      <c r="P105" s="803"/>
      <c r="Q105" s="780"/>
    </row>
    <row r="106" spans="2:17" ht="41.25" customHeight="1">
      <c r="B106" s="789" t="s">
        <v>2386</v>
      </c>
      <c r="C106" s="790" t="s">
        <v>2387</v>
      </c>
      <c r="D106" s="791" t="s">
        <v>2388</v>
      </c>
      <c r="E106" s="793" t="s">
        <v>2389</v>
      </c>
      <c r="F106" s="792" t="s">
        <v>2390</v>
      </c>
      <c r="G106" s="793"/>
      <c r="H106" s="793"/>
      <c r="I106" s="1609" t="s">
        <v>2391</v>
      </c>
      <c r="J106" s="791">
        <v>10</v>
      </c>
      <c r="K106" s="1143">
        <v>1799</v>
      </c>
      <c r="L106" s="1143">
        <v>2039</v>
      </c>
      <c r="M106" s="1143">
        <f t="shared" ref="M106:N113" si="12">ROUNDUP(CEILING(K106*(1-скидка),1)*(1+наценка),1)</f>
        <v>1347</v>
      </c>
      <c r="N106" s="794">
        <f t="shared" si="12"/>
        <v>1526</v>
      </c>
      <c r="O106" s="43"/>
      <c r="P106" s="784"/>
      <c r="Q106" s="779"/>
    </row>
    <row r="107" spans="2:17" ht="41.25" customHeight="1">
      <c r="B107" s="795" t="s">
        <v>2392</v>
      </c>
      <c r="C107" s="790" t="s">
        <v>2393</v>
      </c>
      <c r="D107" s="796" t="s">
        <v>2394</v>
      </c>
      <c r="E107" s="798" t="s">
        <v>2395</v>
      </c>
      <c r="F107" s="797" t="s">
        <v>2396</v>
      </c>
      <c r="G107" s="798"/>
      <c r="H107" s="798"/>
      <c r="I107" s="1609"/>
      <c r="J107" s="796">
        <v>11</v>
      </c>
      <c r="K107" s="1143">
        <v>1989</v>
      </c>
      <c r="L107" s="1143">
        <v>2270</v>
      </c>
      <c r="M107" s="1143">
        <f t="shared" si="12"/>
        <v>1489</v>
      </c>
      <c r="N107" s="794">
        <f t="shared" si="12"/>
        <v>1699</v>
      </c>
      <c r="O107" s="43"/>
      <c r="P107" s="784"/>
      <c r="Q107" s="779"/>
    </row>
    <row r="108" spans="2:17" ht="41.25" customHeight="1">
      <c r="B108" s="795" t="s">
        <v>2397</v>
      </c>
      <c r="C108" s="790" t="s">
        <v>2398</v>
      </c>
      <c r="D108" s="796" t="s">
        <v>2399</v>
      </c>
      <c r="E108" s="798" t="s">
        <v>2400</v>
      </c>
      <c r="F108" s="797" t="s">
        <v>2401</v>
      </c>
      <c r="G108" s="798"/>
      <c r="H108" s="798"/>
      <c r="I108" s="1609"/>
      <c r="J108" s="796">
        <v>12</v>
      </c>
      <c r="K108" s="1143">
        <v>2085</v>
      </c>
      <c r="L108" s="1143">
        <v>2388</v>
      </c>
      <c r="M108" s="1143">
        <f t="shared" si="12"/>
        <v>1560</v>
      </c>
      <c r="N108" s="794">
        <f t="shared" si="12"/>
        <v>1787</v>
      </c>
      <c r="O108" s="43"/>
      <c r="P108" s="784"/>
      <c r="Q108" s="779"/>
    </row>
    <row r="109" spans="2:17" ht="41.25" customHeight="1">
      <c r="B109" s="795" t="s">
        <v>2402</v>
      </c>
      <c r="C109" s="790" t="s">
        <v>2403</v>
      </c>
      <c r="D109" s="796" t="s">
        <v>2404</v>
      </c>
      <c r="E109" s="798" t="s">
        <v>2405</v>
      </c>
      <c r="F109" s="797" t="s">
        <v>2406</v>
      </c>
      <c r="G109" s="798"/>
      <c r="H109" s="798"/>
      <c r="I109" s="1609"/>
      <c r="J109" s="817">
        <v>13</v>
      </c>
      <c r="K109" s="1143">
        <v>2183</v>
      </c>
      <c r="L109" s="1143">
        <v>2504</v>
      </c>
      <c r="M109" s="1143">
        <f t="shared" si="12"/>
        <v>1634</v>
      </c>
      <c r="N109" s="794">
        <f t="shared" si="12"/>
        <v>1874</v>
      </c>
      <c r="O109" s="43"/>
      <c r="P109" s="784"/>
      <c r="Q109" s="779"/>
    </row>
    <row r="110" spans="2:17" ht="41.25" customHeight="1">
      <c r="B110" s="795" t="s">
        <v>2407</v>
      </c>
      <c r="C110" s="790" t="s">
        <v>2408</v>
      </c>
      <c r="D110" s="796" t="s">
        <v>2409</v>
      </c>
      <c r="E110" s="798" t="s">
        <v>2410</v>
      </c>
      <c r="F110" s="797" t="s">
        <v>2411</v>
      </c>
      <c r="G110" s="798"/>
      <c r="H110" s="798"/>
      <c r="I110" s="1609"/>
      <c r="J110" s="796">
        <v>14</v>
      </c>
      <c r="K110" s="1143">
        <v>2376</v>
      </c>
      <c r="L110" s="1143">
        <v>2736</v>
      </c>
      <c r="M110" s="1143">
        <f t="shared" si="12"/>
        <v>1778</v>
      </c>
      <c r="N110" s="794">
        <f t="shared" si="12"/>
        <v>2048</v>
      </c>
      <c r="O110" s="43"/>
      <c r="P110" s="784"/>
      <c r="Q110" s="779"/>
    </row>
    <row r="111" spans="2:17" ht="41.25" customHeight="1">
      <c r="B111" s="795" t="s">
        <v>2412</v>
      </c>
      <c r="C111" s="790" t="s">
        <v>2413</v>
      </c>
      <c r="D111" s="796" t="s">
        <v>2414</v>
      </c>
      <c r="E111" s="798" t="s">
        <v>2415</v>
      </c>
      <c r="F111" s="797" t="s">
        <v>2416</v>
      </c>
      <c r="G111" s="798"/>
      <c r="H111" s="798"/>
      <c r="I111" s="1609"/>
      <c r="J111" s="817">
        <v>15</v>
      </c>
      <c r="K111" s="1143">
        <v>2648</v>
      </c>
      <c r="L111" s="1143">
        <v>3026</v>
      </c>
      <c r="M111" s="1143">
        <f t="shared" si="12"/>
        <v>1982</v>
      </c>
      <c r="N111" s="794">
        <f t="shared" si="12"/>
        <v>2265</v>
      </c>
      <c r="O111" s="43"/>
      <c r="P111" s="784"/>
      <c r="Q111" s="779"/>
    </row>
    <row r="112" spans="2:17" ht="41.25" customHeight="1">
      <c r="B112" s="795" t="s">
        <v>2417</v>
      </c>
      <c r="C112" s="790" t="s">
        <v>2418</v>
      </c>
      <c r="D112" s="796" t="s">
        <v>2419</v>
      </c>
      <c r="E112" s="798" t="s">
        <v>2420</v>
      </c>
      <c r="F112" s="797" t="s">
        <v>2421</v>
      </c>
      <c r="G112" s="798"/>
      <c r="H112" s="798"/>
      <c r="I112" s="1609"/>
      <c r="J112" s="796">
        <v>17</v>
      </c>
      <c r="K112" s="1143">
        <v>2938</v>
      </c>
      <c r="L112" s="1143">
        <v>3375</v>
      </c>
      <c r="M112" s="1143">
        <f t="shared" si="12"/>
        <v>2199</v>
      </c>
      <c r="N112" s="794">
        <f t="shared" si="12"/>
        <v>2526</v>
      </c>
      <c r="O112" s="43"/>
      <c r="P112" s="784"/>
      <c r="Q112" s="779"/>
    </row>
    <row r="113" spans="2:17" ht="41.25" customHeight="1">
      <c r="B113" s="825" t="s">
        <v>2484</v>
      </c>
      <c r="C113" s="826" t="s">
        <v>2422</v>
      </c>
      <c r="D113" s="827" t="s">
        <v>2423</v>
      </c>
      <c r="E113" s="828" t="s">
        <v>2424</v>
      </c>
      <c r="F113" s="825" t="s">
        <v>2425</v>
      </c>
      <c r="G113" s="828"/>
      <c r="H113" s="828"/>
      <c r="I113" s="1610"/>
      <c r="J113" s="827">
        <v>22</v>
      </c>
      <c r="K113" s="1144">
        <v>3635</v>
      </c>
      <c r="L113" s="1144">
        <v>4227</v>
      </c>
      <c r="M113" s="1144">
        <f t="shared" si="12"/>
        <v>2720</v>
      </c>
      <c r="N113" s="829">
        <f t="shared" si="12"/>
        <v>3163</v>
      </c>
      <c r="O113" s="43"/>
      <c r="P113" s="784"/>
      <c r="Q113" s="779"/>
    </row>
    <row r="114" spans="2:17" ht="99.9" customHeight="1" thickBot="1">
      <c r="B114" s="1588" t="s">
        <v>3535</v>
      </c>
      <c r="C114" s="1589"/>
      <c r="D114" s="1589"/>
      <c r="E114" s="785"/>
      <c r="F114" s="785"/>
      <c r="G114" s="785"/>
      <c r="H114" s="785"/>
      <c r="I114" s="805"/>
      <c r="J114" s="801"/>
      <c r="K114" s="802"/>
      <c r="L114" s="802"/>
      <c r="M114" s="802"/>
      <c r="N114" s="376"/>
      <c r="O114" s="786"/>
      <c r="P114" s="809"/>
      <c r="Q114" s="810"/>
    </row>
    <row r="115" spans="2:17" ht="41.25" customHeight="1">
      <c r="B115" s="1605" t="s">
        <v>2426</v>
      </c>
      <c r="C115" s="1606"/>
      <c r="D115" s="1606"/>
      <c r="E115" s="1606"/>
      <c r="F115" s="1606"/>
      <c r="G115" s="1606"/>
      <c r="H115" s="1606"/>
      <c r="I115" s="1606"/>
      <c r="J115" s="1606"/>
      <c r="K115" s="1606"/>
      <c r="L115" s="1606"/>
      <c r="M115" s="1606"/>
      <c r="N115" s="1611"/>
      <c r="O115" s="41"/>
      <c r="P115" s="803"/>
      <c r="Q115" s="780"/>
    </row>
    <row r="116" spans="2:17" ht="41.25" customHeight="1">
      <c r="B116" s="789" t="s">
        <v>2427</v>
      </c>
      <c r="C116" s="790" t="s">
        <v>2428</v>
      </c>
      <c r="D116" s="791" t="s">
        <v>2429</v>
      </c>
      <c r="E116" s="793" t="s">
        <v>2348</v>
      </c>
      <c r="F116" s="793" t="s">
        <v>2349</v>
      </c>
      <c r="G116" s="793"/>
      <c r="H116" s="793"/>
      <c r="I116" s="1609" t="s">
        <v>2430</v>
      </c>
      <c r="J116" s="791">
        <v>7</v>
      </c>
      <c r="K116" s="1143">
        <v>1342</v>
      </c>
      <c r="L116" s="1143">
        <v>1486</v>
      </c>
      <c r="M116" s="1143">
        <f t="shared" ref="M116:N123" si="13">ROUNDUP(CEILING(K116*(1-скидка),1)*(1+наценка),1)</f>
        <v>1005</v>
      </c>
      <c r="N116" s="794">
        <f t="shared" si="13"/>
        <v>1112</v>
      </c>
      <c r="O116" s="43"/>
      <c r="P116" s="784"/>
      <c r="Q116" s="779"/>
    </row>
    <row r="117" spans="2:17" ht="41.25" customHeight="1">
      <c r="B117" s="795" t="s">
        <v>2431</v>
      </c>
      <c r="C117" s="790" t="s">
        <v>2432</v>
      </c>
      <c r="D117" s="796" t="s">
        <v>2433</v>
      </c>
      <c r="E117" s="793" t="s">
        <v>2354</v>
      </c>
      <c r="F117" s="793" t="s">
        <v>2355</v>
      </c>
      <c r="G117" s="798"/>
      <c r="H117" s="798"/>
      <c r="I117" s="1609"/>
      <c r="J117" s="796">
        <v>8</v>
      </c>
      <c r="K117" s="1143">
        <v>1453</v>
      </c>
      <c r="L117" s="1143">
        <v>1614</v>
      </c>
      <c r="M117" s="1143">
        <f t="shared" si="13"/>
        <v>1088</v>
      </c>
      <c r="N117" s="794">
        <f t="shared" si="13"/>
        <v>1208</v>
      </c>
      <c r="O117" s="43"/>
      <c r="P117" s="784"/>
      <c r="Q117" s="779"/>
    </row>
    <row r="118" spans="2:17" ht="41.25" customHeight="1">
      <c r="B118" s="795" t="s">
        <v>2434</v>
      </c>
      <c r="C118" s="790" t="s">
        <v>2435</v>
      </c>
      <c r="D118" s="796" t="s">
        <v>2436</v>
      </c>
      <c r="E118" s="793" t="s">
        <v>2359</v>
      </c>
      <c r="F118" s="793" t="s">
        <v>2360</v>
      </c>
      <c r="G118" s="798"/>
      <c r="H118" s="798"/>
      <c r="I118" s="1609"/>
      <c r="J118" s="796">
        <v>8</v>
      </c>
      <c r="K118" s="1143">
        <v>1509</v>
      </c>
      <c r="L118" s="1143">
        <v>1681</v>
      </c>
      <c r="M118" s="1143">
        <f t="shared" si="13"/>
        <v>1130</v>
      </c>
      <c r="N118" s="794">
        <f t="shared" si="13"/>
        <v>1258</v>
      </c>
      <c r="O118" s="43"/>
      <c r="P118" s="784"/>
      <c r="Q118" s="779"/>
    </row>
    <row r="119" spans="2:17" ht="41.25" customHeight="1">
      <c r="B119" s="795" t="s">
        <v>2437</v>
      </c>
      <c r="C119" s="790" t="s">
        <v>2438</v>
      </c>
      <c r="D119" s="796" t="s">
        <v>2439</v>
      </c>
      <c r="E119" s="793" t="s">
        <v>2364</v>
      </c>
      <c r="F119" s="793" t="s">
        <v>2365</v>
      </c>
      <c r="G119" s="798"/>
      <c r="H119" s="798"/>
      <c r="I119" s="1609"/>
      <c r="J119" s="796">
        <v>8</v>
      </c>
      <c r="K119" s="1143">
        <v>1740</v>
      </c>
      <c r="L119" s="1143">
        <v>1922</v>
      </c>
      <c r="M119" s="1143">
        <f t="shared" si="13"/>
        <v>1302</v>
      </c>
      <c r="N119" s="794">
        <f t="shared" si="13"/>
        <v>1439</v>
      </c>
      <c r="O119" s="43"/>
      <c r="P119" s="784"/>
      <c r="Q119" s="779"/>
    </row>
    <row r="120" spans="2:17" ht="41.25" customHeight="1">
      <c r="B120" s="795" t="s">
        <v>2440</v>
      </c>
      <c r="C120" s="790" t="s">
        <v>2441</v>
      </c>
      <c r="D120" s="796" t="s">
        <v>2442</v>
      </c>
      <c r="E120" s="793" t="s">
        <v>2369</v>
      </c>
      <c r="F120" s="793" t="s">
        <v>2370</v>
      </c>
      <c r="G120" s="798"/>
      <c r="H120" s="798"/>
      <c r="I120" s="1609"/>
      <c r="J120" s="796">
        <v>9</v>
      </c>
      <c r="K120" s="1143">
        <v>1851</v>
      </c>
      <c r="L120" s="1143">
        <v>2054</v>
      </c>
      <c r="M120" s="1143">
        <f t="shared" si="13"/>
        <v>1385</v>
      </c>
      <c r="N120" s="794">
        <f t="shared" si="13"/>
        <v>1537</v>
      </c>
      <c r="O120" s="43"/>
      <c r="P120" s="784"/>
      <c r="Q120" s="779"/>
    </row>
    <row r="121" spans="2:17" ht="41.25" customHeight="1">
      <c r="B121" s="795" t="s">
        <v>2443</v>
      </c>
      <c r="C121" s="790" t="s">
        <v>2444</v>
      </c>
      <c r="D121" s="796" t="s">
        <v>2445</v>
      </c>
      <c r="E121" s="793" t="s">
        <v>2374</v>
      </c>
      <c r="F121" s="793" t="s">
        <v>2375</v>
      </c>
      <c r="G121" s="798"/>
      <c r="H121" s="798"/>
      <c r="I121" s="1609"/>
      <c r="J121" s="796">
        <v>10</v>
      </c>
      <c r="K121" s="1143">
        <v>1905</v>
      </c>
      <c r="L121" s="1143">
        <v>2118</v>
      </c>
      <c r="M121" s="1143">
        <f t="shared" si="13"/>
        <v>1426</v>
      </c>
      <c r="N121" s="794">
        <f t="shared" si="13"/>
        <v>1585</v>
      </c>
      <c r="O121" s="43"/>
      <c r="P121" s="784"/>
      <c r="Q121" s="779"/>
    </row>
    <row r="122" spans="2:17" ht="41.25" customHeight="1">
      <c r="B122" s="795" t="s">
        <v>2446</v>
      </c>
      <c r="C122" s="790" t="s">
        <v>2447</v>
      </c>
      <c r="D122" s="796" t="s">
        <v>2448</v>
      </c>
      <c r="E122" s="793" t="s">
        <v>2379</v>
      </c>
      <c r="F122" s="793" t="s">
        <v>2380</v>
      </c>
      <c r="G122" s="798"/>
      <c r="H122" s="798"/>
      <c r="I122" s="1609"/>
      <c r="J122" s="796">
        <v>11</v>
      </c>
      <c r="K122" s="1143">
        <v>2072</v>
      </c>
      <c r="L122" s="1143">
        <v>2311</v>
      </c>
      <c r="M122" s="1143">
        <f t="shared" si="13"/>
        <v>1551</v>
      </c>
      <c r="N122" s="794">
        <f t="shared" si="13"/>
        <v>1730</v>
      </c>
      <c r="O122" s="43"/>
      <c r="P122" s="784"/>
      <c r="Q122" s="779"/>
    </row>
    <row r="123" spans="2:17" ht="41.25" customHeight="1">
      <c r="B123" s="825" t="s">
        <v>2485</v>
      </c>
      <c r="C123" s="826" t="s">
        <v>2449</v>
      </c>
      <c r="D123" s="831" t="s">
        <v>2450</v>
      </c>
      <c r="E123" s="828" t="s">
        <v>2451</v>
      </c>
      <c r="F123" s="828" t="s">
        <v>2452</v>
      </c>
      <c r="G123" s="828"/>
      <c r="H123" s="828"/>
      <c r="I123" s="1610"/>
      <c r="J123" s="830">
        <v>15</v>
      </c>
      <c r="K123" s="1144">
        <v>2674</v>
      </c>
      <c r="L123" s="1144">
        <v>3011</v>
      </c>
      <c r="M123" s="1144">
        <f t="shared" si="13"/>
        <v>2001</v>
      </c>
      <c r="N123" s="829">
        <f t="shared" si="13"/>
        <v>2253</v>
      </c>
      <c r="O123" s="43"/>
      <c r="P123" s="784"/>
      <c r="Q123" s="779"/>
    </row>
    <row r="124" spans="2:17" ht="99.9" customHeight="1" thickBot="1">
      <c r="B124" s="1588" t="s">
        <v>3535</v>
      </c>
      <c r="C124" s="1589"/>
      <c r="D124" s="1589"/>
      <c r="E124" s="785"/>
      <c r="F124" s="785"/>
      <c r="G124" s="785"/>
      <c r="H124" s="785"/>
      <c r="I124" s="805"/>
      <c r="J124" s="804"/>
      <c r="K124" s="802"/>
      <c r="L124" s="802"/>
      <c r="M124" s="802"/>
      <c r="N124" s="376"/>
      <c r="O124" s="786"/>
      <c r="P124" s="811"/>
      <c r="Q124" s="812"/>
    </row>
    <row r="125" spans="2:17" ht="41.25" customHeight="1">
      <c r="B125" s="1605" t="s">
        <v>2453</v>
      </c>
      <c r="C125" s="1606"/>
      <c r="D125" s="1606"/>
      <c r="E125" s="1606"/>
      <c r="F125" s="1606"/>
      <c r="G125" s="1606"/>
      <c r="H125" s="1606"/>
      <c r="I125" s="1606"/>
      <c r="J125" s="1606"/>
      <c r="K125" s="1606"/>
      <c r="L125" s="1606"/>
      <c r="M125" s="1606"/>
      <c r="N125" s="1611"/>
      <c r="O125" s="41"/>
      <c r="P125" s="803"/>
      <c r="Q125" s="780"/>
    </row>
    <row r="126" spans="2:17" ht="41.25" customHeight="1">
      <c r="B126" s="789" t="s">
        <v>2473</v>
      </c>
      <c r="C126" s="790" t="s">
        <v>2454</v>
      </c>
      <c r="D126" s="791" t="s">
        <v>2455</v>
      </c>
      <c r="E126" s="793" t="s">
        <v>2389</v>
      </c>
      <c r="F126" s="792" t="s">
        <v>2390</v>
      </c>
      <c r="G126" s="793"/>
      <c r="H126" s="793"/>
      <c r="I126" s="1609" t="s">
        <v>2456</v>
      </c>
      <c r="J126" s="791">
        <v>6</v>
      </c>
      <c r="K126" s="1143">
        <v>1239</v>
      </c>
      <c r="L126" s="1143">
        <v>1365</v>
      </c>
      <c r="M126" s="1143">
        <f t="shared" ref="M126:N133" si="14">ROUNDUP(CEILING(K126*(1-скидка),1)*(1+наценка),1)</f>
        <v>928</v>
      </c>
      <c r="N126" s="794">
        <f t="shared" si="14"/>
        <v>1022</v>
      </c>
      <c r="O126" s="43"/>
      <c r="P126" s="784"/>
      <c r="Q126" s="779"/>
    </row>
    <row r="127" spans="2:17" ht="41.25" customHeight="1">
      <c r="B127" s="795" t="s">
        <v>2474</v>
      </c>
      <c r="C127" s="790" t="s">
        <v>2457</v>
      </c>
      <c r="D127" s="796" t="s">
        <v>2458</v>
      </c>
      <c r="E127" s="798" t="s">
        <v>2395</v>
      </c>
      <c r="F127" s="797" t="s">
        <v>2396</v>
      </c>
      <c r="G127" s="798"/>
      <c r="H127" s="798"/>
      <c r="I127" s="1609"/>
      <c r="J127" s="796">
        <v>7</v>
      </c>
      <c r="K127" s="1143">
        <v>1347</v>
      </c>
      <c r="L127" s="1143">
        <v>1491</v>
      </c>
      <c r="M127" s="1143">
        <f t="shared" si="14"/>
        <v>1008</v>
      </c>
      <c r="N127" s="794">
        <f t="shared" si="14"/>
        <v>1116</v>
      </c>
      <c r="O127" s="43"/>
      <c r="P127" s="784"/>
      <c r="Q127" s="779"/>
    </row>
    <row r="128" spans="2:17" ht="41.25" customHeight="1">
      <c r="B128" s="795" t="s">
        <v>2475</v>
      </c>
      <c r="C128" s="790" t="s">
        <v>2459</v>
      </c>
      <c r="D128" s="796" t="s">
        <v>2460</v>
      </c>
      <c r="E128" s="798" t="s">
        <v>2400</v>
      </c>
      <c r="F128" s="797" t="s">
        <v>2401</v>
      </c>
      <c r="G128" s="798"/>
      <c r="H128" s="798"/>
      <c r="I128" s="1609"/>
      <c r="J128" s="796">
        <v>7</v>
      </c>
      <c r="K128" s="1143">
        <v>1401</v>
      </c>
      <c r="L128" s="1143">
        <v>1555</v>
      </c>
      <c r="M128" s="1143">
        <f t="shared" si="14"/>
        <v>1049</v>
      </c>
      <c r="N128" s="794">
        <f t="shared" si="14"/>
        <v>1164</v>
      </c>
      <c r="O128" s="43"/>
      <c r="P128" s="784"/>
      <c r="Q128" s="779"/>
    </row>
    <row r="129" spans="2:17" ht="41.25" customHeight="1">
      <c r="B129" s="795" t="s">
        <v>2476</v>
      </c>
      <c r="C129" s="790" t="s">
        <v>2461</v>
      </c>
      <c r="D129" s="796" t="s">
        <v>2462</v>
      </c>
      <c r="E129" s="798" t="s">
        <v>2405</v>
      </c>
      <c r="F129" s="797" t="s">
        <v>2406</v>
      </c>
      <c r="G129" s="798"/>
      <c r="H129" s="798"/>
      <c r="I129" s="1609"/>
      <c r="J129" s="796">
        <v>8</v>
      </c>
      <c r="K129" s="1143">
        <v>1456</v>
      </c>
      <c r="L129" s="1143">
        <v>1617</v>
      </c>
      <c r="M129" s="1143">
        <f t="shared" si="14"/>
        <v>1090</v>
      </c>
      <c r="N129" s="794">
        <f t="shared" si="14"/>
        <v>1210</v>
      </c>
      <c r="O129" s="43"/>
      <c r="P129" s="784"/>
      <c r="Q129" s="779"/>
    </row>
    <row r="130" spans="2:17" ht="41.25" customHeight="1">
      <c r="B130" s="795" t="s">
        <v>2477</v>
      </c>
      <c r="C130" s="790" t="s">
        <v>2463</v>
      </c>
      <c r="D130" s="796" t="s">
        <v>2464</v>
      </c>
      <c r="E130" s="798" t="s">
        <v>2410</v>
      </c>
      <c r="F130" s="797" t="s">
        <v>2411</v>
      </c>
      <c r="G130" s="798"/>
      <c r="H130" s="798"/>
      <c r="I130" s="1609"/>
      <c r="J130" s="796">
        <v>8</v>
      </c>
      <c r="K130" s="1143">
        <v>1565</v>
      </c>
      <c r="L130" s="1143">
        <v>1746</v>
      </c>
      <c r="M130" s="1143">
        <f t="shared" si="14"/>
        <v>1171</v>
      </c>
      <c r="N130" s="794">
        <f t="shared" si="14"/>
        <v>1307</v>
      </c>
      <c r="O130" s="43"/>
      <c r="P130" s="784"/>
      <c r="Q130" s="779"/>
    </row>
    <row r="131" spans="2:17" ht="41.25" customHeight="1">
      <c r="B131" s="795" t="s">
        <v>2478</v>
      </c>
      <c r="C131" s="790" t="s">
        <v>2465</v>
      </c>
      <c r="D131" s="796" t="s">
        <v>2466</v>
      </c>
      <c r="E131" s="798" t="s">
        <v>2415</v>
      </c>
      <c r="F131" s="797" t="s">
        <v>2416</v>
      </c>
      <c r="G131" s="798"/>
      <c r="H131" s="798"/>
      <c r="I131" s="1609"/>
      <c r="J131" s="796">
        <v>9</v>
      </c>
      <c r="K131" s="1143">
        <v>1792</v>
      </c>
      <c r="L131" s="1143">
        <v>1983</v>
      </c>
      <c r="M131" s="1143">
        <f t="shared" si="14"/>
        <v>1341</v>
      </c>
      <c r="N131" s="794">
        <f t="shared" si="14"/>
        <v>1484</v>
      </c>
      <c r="O131" s="43"/>
      <c r="P131" s="784"/>
      <c r="Q131" s="779"/>
    </row>
    <row r="132" spans="2:17" ht="41.25" customHeight="1">
      <c r="B132" s="795" t="s">
        <v>2479</v>
      </c>
      <c r="C132" s="790" t="s">
        <v>2467</v>
      </c>
      <c r="D132" s="796" t="s">
        <v>2468</v>
      </c>
      <c r="E132" s="798" t="s">
        <v>2420</v>
      </c>
      <c r="F132" s="797" t="s">
        <v>2421</v>
      </c>
      <c r="G132" s="798"/>
      <c r="H132" s="798"/>
      <c r="I132" s="1609"/>
      <c r="J132" s="796">
        <v>10</v>
      </c>
      <c r="K132" s="1143">
        <v>1954</v>
      </c>
      <c r="L132" s="1143">
        <v>2177</v>
      </c>
      <c r="M132" s="1143">
        <f t="shared" si="14"/>
        <v>1462</v>
      </c>
      <c r="N132" s="794">
        <f t="shared" si="14"/>
        <v>1629</v>
      </c>
      <c r="O132" s="43"/>
      <c r="P132" s="784"/>
      <c r="Q132" s="779"/>
    </row>
    <row r="133" spans="2:17" ht="41.25" customHeight="1">
      <c r="B133" s="825" t="s">
        <v>2486</v>
      </c>
      <c r="C133" s="826" t="s">
        <v>2469</v>
      </c>
      <c r="D133" s="831" t="s">
        <v>2470</v>
      </c>
      <c r="E133" s="828" t="s">
        <v>2471</v>
      </c>
      <c r="F133" s="825" t="s">
        <v>2472</v>
      </c>
      <c r="G133" s="828"/>
      <c r="H133" s="828"/>
      <c r="I133" s="1610"/>
      <c r="J133" s="830">
        <v>13</v>
      </c>
      <c r="K133" s="1144">
        <v>2487</v>
      </c>
      <c r="L133" s="1144">
        <v>2792</v>
      </c>
      <c r="M133" s="1144">
        <f t="shared" si="14"/>
        <v>1861</v>
      </c>
      <c r="N133" s="829">
        <f t="shared" si="14"/>
        <v>2089</v>
      </c>
      <c r="O133" s="43"/>
      <c r="P133" s="784"/>
      <c r="Q133" s="779"/>
    </row>
    <row r="134" spans="2:17" ht="98.25" customHeight="1" thickBot="1">
      <c r="B134" s="1613" t="s">
        <v>3535</v>
      </c>
      <c r="C134" s="1614"/>
      <c r="D134" s="1614"/>
      <c r="E134" s="1281"/>
      <c r="F134" s="1281"/>
      <c r="G134" s="1281"/>
      <c r="H134" s="1281"/>
      <c r="I134" s="1282"/>
      <c r="J134" s="1283"/>
      <c r="K134" s="1284"/>
      <c r="L134" s="1284"/>
      <c r="M134" s="1284"/>
      <c r="N134" s="1285"/>
      <c r="O134" s="43"/>
      <c r="P134" s="1277"/>
      <c r="Q134" s="1274"/>
    </row>
    <row r="135" spans="2:17" ht="41.25" customHeight="1">
      <c r="B135" s="1605" t="s">
        <v>3733</v>
      </c>
      <c r="C135" s="1606"/>
      <c r="D135" s="1606"/>
      <c r="E135" s="1606"/>
      <c r="F135" s="1606"/>
      <c r="G135" s="1606"/>
      <c r="H135" s="1606"/>
      <c r="I135" s="1606"/>
      <c r="J135" s="1606"/>
      <c r="K135" s="1606"/>
      <c r="L135" s="1606"/>
      <c r="M135" s="1606"/>
      <c r="N135" s="1611"/>
      <c r="O135" s="1287"/>
      <c r="P135" s="1278"/>
      <c r="Q135" s="1275"/>
    </row>
    <row r="136" spans="2:17" ht="41.25" customHeight="1">
      <c r="B136" s="789" t="s">
        <v>3735</v>
      </c>
      <c r="C136" s="790" t="s">
        <v>3755</v>
      </c>
      <c r="D136" s="791" t="s">
        <v>3743</v>
      </c>
      <c r="E136" s="793"/>
      <c r="F136" s="793"/>
      <c r="G136" s="793"/>
      <c r="H136" s="793"/>
      <c r="I136" s="1615"/>
      <c r="J136" s="791">
        <v>9</v>
      </c>
      <c r="K136" s="1198">
        <v>1193</v>
      </c>
      <c r="L136" s="1198">
        <v>1425</v>
      </c>
      <c r="M136" s="1198">
        <f t="shared" ref="M136:M147" si="15">ROUNDUP(CEILING(K136*(1-скидка),1)*(1+наценка),1)</f>
        <v>893</v>
      </c>
      <c r="N136" s="1199">
        <f t="shared" ref="N136:N147" si="16">ROUNDUP(CEILING(L136*(1-скидка),1)*(1+наценка),1)</f>
        <v>1067</v>
      </c>
      <c r="O136" s="1288"/>
      <c r="P136" s="1277"/>
      <c r="Q136" s="1274"/>
    </row>
    <row r="137" spans="2:17" ht="41.25" customHeight="1">
      <c r="B137" s="795" t="s">
        <v>3736</v>
      </c>
      <c r="C137" s="790" t="s">
        <v>3756</v>
      </c>
      <c r="D137" s="1276" t="s">
        <v>3744</v>
      </c>
      <c r="E137" s="798"/>
      <c r="F137" s="798"/>
      <c r="G137" s="798"/>
      <c r="H137" s="819"/>
      <c r="I137" s="1615"/>
      <c r="J137" s="1276">
        <v>11</v>
      </c>
      <c r="K137" s="1143">
        <v>1530</v>
      </c>
      <c r="L137" s="1143">
        <v>1827</v>
      </c>
      <c r="M137" s="1143">
        <f t="shared" si="15"/>
        <v>1145</v>
      </c>
      <c r="N137" s="794">
        <f t="shared" si="16"/>
        <v>1367</v>
      </c>
      <c r="O137" s="1288"/>
      <c r="P137" s="1277"/>
      <c r="Q137" s="1274"/>
    </row>
    <row r="138" spans="2:17" ht="41.25" customHeight="1">
      <c r="B138" s="795" t="s">
        <v>3737</v>
      </c>
      <c r="C138" s="790" t="s">
        <v>3757</v>
      </c>
      <c r="D138" s="1276" t="s">
        <v>3745</v>
      </c>
      <c r="E138" s="798"/>
      <c r="F138" s="798"/>
      <c r="G138" s="798"/>
      <c r="H138" s="819"/>
      <c r="I138" s="1615"/>
      <c r="J138" s="1276">
        <v>6</v>
      </c>
      <c r="K138" s="1143">
        <v>811</v>
      </c>
      <c r="L138" s="1143">
        <v>966</v>
      </c>
      <c r="M138" s="1143">
        <f t="shared" si="15"/>
        <v>607</v>
      </c>
      <c r="N138" s="794">
        <f t="shared" si="16"/>
        <v>723</v>
      </c>
      <c r="O138" s="1288"/>
      <c r="P138" s="1277"/>
      <c r="Q138" s="1274"/>
    </row>
    <row r="139" spans="2:17" ht="41.25" customHeight="1">
      <c r="B139" s="795" t="s">
        <v>3738</v>
      </c>
      <c r="C139" s="790" t="s">
        <v>3758</v>
      </c>
      <c r="D139" s="1276" t="s">
        <v>3746</v>
      </c>
      <c r="E139" s="798"/>
      <c r="F139" s="798"/>
      <c r="G139" s="798"/>
      <c r="H139" s="819"/>
      <c r="I139" s="1615"/>
      <c r="J139" s="1276">
        <v>7</v>
      </c>
      <c r="K139" s="1143">
        <v>945</v>
      </c>
      <c r="L139" s="1143">
        <v>1129</v>
      </c>
      <c r="M139" s="1143">
        <f t="shared" si="15"/>
        <v>708</v>
      </c>
      <c r="N139" s="794">
        <f t="shared" si="16"/>
        <v>845</v>
      </c>
      <c r="O139" s="1288"/>
      <c r="P139" s="1277"/>
      <c r="Q139" s="1274"/>
    </row>
    <row r="140" spans="2:17" ht="41.25" customHeight="1">
      <c r="B140" s="795" t="s">
        <v>3739</v>
      </c>
      <c r="C140" s="790" t="s">
        <v>3759</v>
      </c>
      <c r="D140" s="1276" t="s">
        <v>3747</v>
      </c>
      <c r="E140" s="798"/>
      <c r="F140" s="798"/>
      <c r="G140" s="798"/>
      <c r="H140" s="798"/>
      <c r="I140" s="1615"/>
      <c r="J140" s="1276">
        <v>7</v>
      </c>
      <c r="K140" s="1143">
        <v>956</v>
      </c>
      <c r="L140" s="1143">
        <v>1139</v>
      </c>
      <c r="M140" s="1143">
        <f t="shared" si="15"/>
        <v>716</v>
      </c>
      <c r="N140" s="794">
        <f t="shared" si="16"/>
        <v>853</v>
      </c>
      <c r="O140" s="1288"/>
      <c r="P140" s="1277"/>
      <c r="Q140" s="1274"/>
    </row>
    <row r="141" spans="2:17" ht="41.25" customHeight="1">
      <c r="B141" s="795" t="s">
        <v>3740</v>
      </c>
      <c r="C141" s="790" t="s">
        <v>3760</v>
      </c>
      <c r="D141" s="1276" t="s">
        <v>3748</v>
      </c>
      <c r="E141" s="798"/>
      <c r="F141" s="798"/>
      <c r="G141" s="798"/>
      <c r="H141" s="798"/>
      <c r="I141" s="1615"/>
      <c r="J141" s="817">
        <v>8</v>
      </c>
      <c r="K141" s="1143">
        <v>1103</v>
      </c>
      <c r="L141" s="1143">
        <v>1323</v>
      </c>
      <c r="M141" s="1143">
        <f t="shared" si="15"/>
        <v>826</v>
      </c>
      <c r="N141" s="794">
        <f t="shared" si="16"/>
        <v>990</v>
      </c>
      <c r="O141" s="1288"/>
      <c r="P141" s="1277"/>
      <c r="Q141" s="1274"/>
    </row>
    <row r="142" spans="2:17" ht="41.25" customHeight="1">
      <c r="B142" s="795" t="s">
        <v>3741</v>
      </c>
      <c r="C142" s="790" t="s">
        <v>3761</v>
      </c>
      <c r="D142" s="1276" t="s">
        <v>3749</v>
      </c>
      <c r="E142" s="798"/>
      <c r="F142" s="798"/>
      <c r="G142" s="798"/>
      <c r="H142" s="798"/>
      <c r="I142" s="1615"/>
      <c r="J142" s="1276">
        <v>9</v>
      </c>
      <c r="K142" s="1143">
        <v>1241</v>
      </c>
      <c r="L142" s="1143">
        <v>1491</v>
      </c>
      <c r="M142" s="1143">
        <f t="shared" si="15"/>
        <v>929</v>
      </c>
      <c r="N142" s="794">
        <f t="shared" si="16"/>
        <v>1116</v>
      </c>
      <c r="O142" s="1288"/>
      <c r="P142" s="1277"/>
      <c r="Q142" s="1274"/>
    </row>
    <row r="143" spans="2:17" ht="41.25" customHeight="1">
      <c r="B143" s="795" t="s">
        <v>3742</v>
      </c>
      <c r="C143" s="790" t="s">
        <v>3762</v>
      </c>
      <c r="D143" s="1276" t="s">
        <v>3750</v>
      </c>
      <c r="E143" s="798"/>
      <c r="F143" s="798"/>
      <c r="G143" s="819"/>
      <c r="H143" s="798"/>
      <c r="I143" s="1615"/>
      <c r="J143" s="1276">
        <v>11</v>
      </c>
      <c r="K143" s="1143">
        <v>1424</v>
      </c>
      <c r="L143" s="1143">
        <v>1712</v>
      </c>
      <c r="M143" s="1143">
        <f t="shared" si="15"/>
        <v>1066</v>
      </c>
      <c r="N143" s="794">
        <f t="shared" si="16"/>
        <v>1281</v>
      </c>
      <c r="O143" s="1288"/>
      <c r="P143" s="1277"/>
      <c r="Q143" s="1274"/>
    </row>
    <row r="144" spans="2:17" ht="41.25" customHeight="1">
      <c r="B144" s="795" t="s">
        <v>3751</v>
      </c>
      <c r="C144" s="790" t="s">
        <v>3763</v>
      </c>
      <c r="D144" s="1276" t="s">
        <v>3767</v>
      </c>
      <c r="E144" s="795" t="s">
        <v>3737</v>
      </c>
      <c r="F144" s="819"/>
      <c r="G144" s="819"/>
      <c r="H144" s="798"/>
      <c r="I144" s="1615"/>
      <c r="J144" s="1276">
        <v>4</v>
      </c>
      <c r="K144" s="1143">
        <v>420</v>
      </c>
      <c r="L144" s="1143">
        <v>494</v>
      </c>
      <c r="M144" s="1143">
        <f t="shared" si="15"/>
        <v>315</v>
      </c>
      <c r="N144" s="794">
        <f t="shared" si="16"/>
        <v>370</v>
      </c>
      <c r="O144" s="1288"/>
      <c r="P144" s="1277"/>
      <c r="Q144" s="1274"/>
    </row>
    <row r="145" spans="2:17" ht="41.25" customHeight="1">
      <c r="B145" s="795" t="s">
        <v>3752</v>
      </c>
      <c r="C145" s="790" t="s">
        <v>3766</v>
      </c>
      <c r="D145" s="1276" t="s">
        <v>3768</v>
      </c>
      <c r="E145" s="795" t="s">
        <v>3738</v>
      </c>
      <c r="F145" s="819"/>
      <c r="G145" s="819"/>
      <c r="H145" s="798"/>
      <c r="I145" s="1615"/>
      <c r="J145" s="1276">
        <v>4</v>
      </c>
      <c r="K145" s="1143">
        <v>473</v>
      </c>
      <c r="L145" s="1143">
        <v>557</v>
      </c>
      <c r="M145" s="1143">
        <f>ROUNDUP(CEILING(K145*(1-скидка),1)*(1+наценка),1)</f>
        <v>354</v>
      </c>
      <c r="N145" s="794">
        <f>ROUNDUP(CEILING(L145*(1-скидка),1)*(1+наценка),1)</f>
        <v>417</v>
      </c>
      <c r="O145" s="1288"/>
      <c r="P145" s="1277"/>
      <c r="Q145" s="1274"/>
    </row>
    <row r="146" spans="2:17" ht="41.25" customHeight="1">
      <c r="B146" s="795" t="s">
        <v>3753</v>
      </c>
      <c r="C146" s="790" t="s">
        <v>3764</v>
      </c>
      <c r="D146" s="1276" t="s">
        <v>3769</v>
      </c>
      <c r="E146" s="795" t="s">
        <v>3739</v>
      </c>
      <c r="F146" s="819"/>
      <c r="G146" s="819"/>
      <c r="H146" s="798"/>
      <c r="I146" s="1615"/>
      <c r="J146" s="1276">
        <v>4</v>
      </c>
      <c r="K146" s="1143">
        <v>485</v>
      </c>
      <c r="L146" s="1143">
        <v>572</v>
      </c>
      <c r="M146" s="1143">
        <f t="shared" si="15"/>
        <v>363</v>
      </c>
      <c r="N146" s="794">
        <f t="shared" si="16"/>
        <v>428</v>
      </c>
      <c r="O146" s="1288"/>
      <c r="P146" s="1277"/>
      <c r="Q146" s="1274"/>
    </row>
    <row r="147" spans="2:17" ht="41.25" customHeight="1">
      <c r="B147" s="795" t="s">
        <v>3754</v>
      </c>
      <c r="C147" s="790" t="s">
        <v>3765</v>
      </c>
      <c r="D147" s="1200" t="s">
        <v>3770</v>
      </c>
      <c r="E147" s="795" t="s">
        <v>3740</v>
      </c>
      <c r="F147" s="1196"/>
      <c r="G147" s="1196"/>
      <c r="H147" s="1196"/>
      <c r="I147" s="1616"/>
      <c r="J147" s="1286">
        <v>4</v>
      </c>
      <c r="K147" s="1194">
        <v>546</v>
      </c>
      <c r="L147" s="1194">
        <v>651</v>
      </c>
      <c r="M147" s="1194">
        <f t="shared" si="15"/>
        <v>409</v>
      </c>
      <c r="N147" s="1204">
        <f t="shared" si="16"/>
        <v>488</v>
      </c>
      <c r="O147" s="1288"/>
      <c r="P147" s="1277"/>
      <c r="Q147" s="1274"/>
    </row>
    <row r="148" spans="2:17" ht="99.9" customHeight="1" thickBot="1">
      <c r="B148" s="1588" t="s">
        <v>3535</v>
      </c>
      <c r="C148" s="1589"/>
      <c r="D148" s="1589"/>
      <c r="E148" s="815"/>
      <c r="F148" s="815"/>
      <c r="G148" s="815"/>
      <c r="H148" s="815"/>
      <c r="I148" s="815"/>
      <c r="J148" s="815"/>
      <c r="K148" s="815"/>
      <c r="L148" s="815"/>
      <c r="M148" s="815"/>
      <c r="N148" s="816"/>
      <c r="O148" s="1289"/>
      <c r="P148" s="813"/>
      <c r="Q148" s="814"/>
    </row>
  </sheetData>
  <mergeCells count="64">
    <mergeCell ref="H2:K2"/>
    <mergeCell ref="I22:I29"/>
    <mergeCell ref="B134:D134"/>
    <mergeCell ref="I136:I147"/>
    <mergeCell ref="B135:N135"/>
    <mergeCell ref="B41:N41"/>
    <mergeCell ref="B45:N45"/>
    <mergeCell ref="B52:N52"/>
    <mergeCell ref="B59:N59"/>
    <mergeCell ref="B66:N66"/>
    <mergeCell ref="B46:N46"/>
    <mergeCell ref="I126:I133"/>
    <mergeCell ref="I68:I79"/>
    <mergeCell ref="B81:N81"/>
    <mergeCell ref="I82:I93"/>
    <mergeCell ref="B95:N95"/>
    <mergeCell ref="K4:K6"/>
    <mergeCell ref="L4:L6"/>
    <mergeCell ref="B14:N14"/>
    <mergeCell ref="I15:I18"/>
    <mergeCell ref="B21:N21"/>
    <mergeCell ref="M4:M6"/>
    <mergeCell ref="B13:N13"/>
    <mergeCell ref="B20:N20"/>
    <mergeCell ref="P8:Q8"/>
    <mergeCell ref="B80:D80"/>
    <mergeCell ref="B67:N67"/>
    <mergeCell ref="I32:I33"/>
    <mergeCell ref="B35:N35"/>
    <mergeCell ref="I36:I39"/>
    <mergeCell ref="B42:N42"/>
    <mergeCell ref="I43:I44"/>
    <mergeCell ref="I47:I51"/>
    <mergeCell ref="B53:N53"/>
    <mergeCell ref="I54:I58"/>
    <mergeCell ref="B60:N60"/>
    <mergeCell ref="I61:I65"/>
    <mergeCell ref="B34:N34"/>
    <mergeCell ref="B31:N31"/>
    <mergeCell ref="B30:N30"/>
    <mergeCell ref="I116:I123"/>
    <mergeCell ref="B125:N125"/>
    <mergeCell ref="B94:D94"/>
    <mergeCell ref="B104:D104"/>
    <mergeCell ref="B114:D114"/>
    <mergeCell ref="B124:D124"/>
    <mergeCell ref="B105:N105"/>
    <mergeCell ref="I96:I103"/>
    <mergeCell ref="B148:D148"/>
    <mergeCell ref="D1:P1"/>
    <mergeCell ref="P2:Q2"/>
    <mergeCell ref="B3:Q3"/>
    <mergeCell ref="C4:C6"/>
    <mergeCell ref="D4:D6"/>
    <mergeCell ref="J4:J6"/>
    <mergeCell ref="E4:I5"/>
    <mergeCell ref="N4:N6"/>
    <mergeCell ref="O4:Q6"/>
    <mergeCell ref="B4:B5"/>
    <mergeCell ref="B7:N7"/>
    <mergeCell ref="I8:I11"/>
    <mergeCell ref="P7:Q7"/>
    <mergeCell ref="I106:I113"/>
    <mergeCell ref="B115:N115"/>
  </mergeCells>
  <hyperlinks>
    <hyperlink ref="B1" location="main!A1" display="НАЗАД" xr:uid="{00000000-0004-0000-2100-000000000000}"/>
  </hyperlinks>
  <printOptions horizontalCentered="1"/>
  <pageMargins left="0" right="0" top="0.39370078740157483" bottom="0.39370078740157483" header="0" footer="0"/>
  <pageSetup paperSize="9" scale="26" fitToHeight="0" orientation="landscape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rowBreaks count="3" manualBreakCount="3">
    <brk id="34" min="1" max="14" man="1"/>
    <brk id="66" min="1" max="14" man="1"/>
    <brk id="104" min="1" max="14" man="1"/>
  </rowBreaks>
  <drawing r:id="rId2"/>
  <legacyDrawing r:id="rId3"/>
  <controls>
    <mc:AlternateContent xmlns:mc="http://schemas.openxmlformats.org/markup-compatibility/2006">
      <mc:Choice Requires="x14">
        <control shapeId="720900" r:id="rId4" name="Label2">
          <controlPr defaultSize="0" autoLine="0" r:id="rId5">
            <anchor moveWithCells="1">
              <from>
                <xdr:col>16</xdr:col>
                <xdr:colOff>2065020</xdr:colOff>
                <xdr:row>0</xdr:row>
                <xdr:rowOff>121920</xdr:rowOff>
              </from>
              <to>
                <xdr:col>16</xdr:col>
                <xdr:colOff>3550920</xdr:colOff>
                <xdr:row>0</xdr:row>
                <xdr:rowOff>502920</xdr:rowOff>
              </to>
            </anchor>
          </controlPr>
        </control>
      </mc:Choice>
      <mc:Fallback>
        <control shapeId="720900" r:id="rId4" name="Label2"/>
      </mc:Fallback>
    </mc:AlternateContent>
    <mc:AlternateContent xmlns:mc="http://schemas.openxmlformats.org/markup-compatibility/2006">
      <mc:Choice Requires="x14">
        <control shapeId="720899" r:id="rId6" name="Label1">
          <controlPr defaultSize="0" autoLine="0" r:id="rId7">
            <anchor moveWithCells="1">
              <from>
                <xdr:col>15</xdr:col>
                <xdr:colOff>1021080</xdr:colOff>
                <xdr:row>0</xdr:row>
                <xdr:rowOff>99060</xdr:rowOff>
              </from>
              <to>
                <xdr:col>16</xdr:col>
                <xdr:colOff>1082040</xdr:colOff>
                <xdr:row>0</xdr:row>
                <xdr:rowOff>480060</xdr:rowOff>
              </to>
            </anchor>
          </controlPr>
        </control>
      </mc:Choice>
      <mc:Fallback>
        <control shapeId="720899" r:id="rId6" name="Label1"/>
      </mc:Fallback>
    </mc:AlternateContent>
    <mc:AlternateContent xmlns:mc="http://schemas.openxmlformats.org/markup-compatibility/2006">
      <mc:Choice Requires="x14">
        <control shapeId="720898" r:id="rId8" name="TextBox2">
          <controlPr defaultSize="0" autoFill="0" autoLine="0" linkedCell="скидка!F7" r:id="rId9">
            <anchor moveWithCells="1">
              <from>
                <xdr:col>16</xdr:col>
                <xdr:colOff>3619500</xdr:colOff>
                <xdr:row>0</xdr:row>
                <xdr:rowOff>106680</xdr:rowOff>
              </from>
              <to>
                <xdr:col>16</xdr:col>
                <xdr:colOff>4381500</xdr:colOff>
                <xdr:row>0</xdr:row>
                <xdr:rowOff>487680</xdr:rowOff>
              </to>
            </anchor>
          </controlPr>
        </control>
      </mc:Choice>
      <mc:Fallback>
        <control shapeId="720898" r:id="rId8" name="TextBox2"/>
      </mc:Fallback>
    </mc:AlternateContent>
    <mc:AlternateContent xmlns:mc="http://schemas.openxmlformats.org/markup-compatibility/2006">
      <mc:Choice Requires="x14">
        <control shapeId="720897" r:id="rId10" name="TextBox1">
          <controlPr defaultSize="0" autoFill="0" autoLine="0" linkedCell="скидка!F3" r:id="rId11">
            <anchor moveWithCells="1">
              <from>
                <xdr:col>16</xdr:col>
                <xdr:colOff>1219200</xdr:colOff>
                <xdr:row>0</xdr:row>
                <xdr:rowOff>106680</xdr:rowOff>
              </from>
              <to>
                <xdr:col>16</xdr:col>
                <xdr:colOff>1981200</xdr:colOff>
                <xdr:row>0</xdr:row>
                <xdr:rowOff>487680</xdr:rowOff>
              </to>
            </anchor>
          </controlPr>
        </control>
      </mc:Choice>
      <mc:Fallback>
        <control shapeId="720897" r:id="rId10" name="TextBox1"/>
      </mc:Fallback>
    </mc:AlternateContent>
  </control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16">
    <pageSetUpPr fitToPage="1"/>
  </sheetPr>
  <dimension ref="A1:M64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102.6640625" style="60" hidden="1" customWidth="1"/>
    <col min="4" max="4" width="85.109375" style="60" hidden="1" customWidth="1"/>
    <col min="5" max="5" width="71.5546875" style="60" hidden="1" customWidth="1"/>
    <col min="6" max="6" width="35.88671875" style="60" customWidth="1"/>
    <col min="7" max="7" width="15.5546875" style="60" customWidth="1"/>
    <col min="8" max="8" width="40.6640625" style="61" customWidth="1"/>
    <col min="9" max="12" width="40.6640625" style="62" customWidth="1"/>
    <col min="13" max="13" width="40.6640625" style="63" customWidth="1"/>
    <col min="14" max="16384" width="9.109375" style="60"/>
  </cols>
  <sheetData>
    <row r="1" spans="1:13" ht="46.2">
      <c r="B1" s="70" t="s">
        <v>57</v>
      </c>
      <c r="C1" s="70"/>
      <c r="D1" s="70"/>
      <c r="E1" s="70"/>
      <c r="F1" s="1369" t="str">
        <f>B3</f>
        <v>Прайс-лист столешницы</v>
      </c>
      <c r="G1" s="1369"/>
      <c r="H1" s="1369"/>
      <c r="I1" s="1369"/>
      <c r="J1" s="1369"/>
      <c r="K1" s="1369"/>
      <c r="L1" s="781"/>
      <c r="M1" s="59"/>
    </row>
    <row r="2" spans="1:13" s="80" customFormat="1" ht="129" customHeight="1">
      <c r="A2" s="78" t="s">
        <v>0</v>
      </c>
      <c r="B2" s="81"/>
      <c r="C2" s="81"/>
      <c r="D2" s="81"/>
      <c r="E2" s="81"/>
      <c r="F2" s="79"/>
      <c r="G2" s="79"/>
      <c r="H2" s="1386" t="s">
        <v>4031</v>
      </c>
      <c r="I2" s="1386"/>
      <c r="J2" s="1386"/>
      <c r="K2" s="1386"/>
      <c r="L2" s="1336"/>
      <c r="M2" s="1336"/>
    </row>
    <row r="3" spans="1:13" s="86" customFormat="1" ht="61.2" thickBot="1">
      <c r="A3" s="58"/>
      <c r="B3" s="1370" t="s">
        <v>2547</v>
      </c>
      <c r="C3" s="1370"/>
      <c r="D3" s="1370"/>
      <c r="E3" s="1370"/>
      <c r="F3" s="1370"/>
      <c r="G3" s="1370"/>
      <c r="H3" s="1370"/>
      <c r="I3" s="1370"/>
      <c r="J3" s="1370"/>
      <c r="K3" s="1370"/>
      <c r="L3" s="1370"/>
      <c r="M3" s="1370"/>
    </row>
    <row r="4" spans="1:13" ht="315.75" customHeight="1">
      <c r="B4" s="1626" t="s">
        <v>2078</v>
      </c>
      <c r="C4" s="1112" t="s">
        <v>1255</v>
      </c>
      <c r="D4" s="1113"/>
      <c r="E4" s="1113"/>
      <c r="F4" s="1624" t="s">
        <v>2</v>
      </c>
      <c r="G4" s="1628" t="s">
        <v>3</v>
      </c>
      <c r="H4" s="1620" t="s">
        <v>2545</v>
      </c>
      <c r="I4" s="1621"/>
      <c r="J4" s="1620" t="s">
        <v>3048</v>
      </c>
      <c r="K4" s="1621"/>
      <c r="L4" s="1620" t="s">
        <v>2546</v>
      </c>
      <c r="M4" s="1621"/>
    </row>
    <row r="5" spans="1:13" ht="200.25" customHeight="1" thickBot="1">
      <c r="B5" s="1627"/>
      <c r="C5" s="1114"/>
      <c r="D5" s="1115"/>
      <c r="E5" s="1115"/>
      <c r="F5" s="1625"/>
      <c r="G5" s="1629"/>
      <c r="H5" s="1622"/>
      <c r="I5" s="1623"/>
      <c r="J5" s="1622"/>
      <c r="K5" s="1623"/>
      <c r="L5" s="1622"/>
      <c r="M5" s="1623"/>
    </row>
    <row r="6" spans="1:13" ht="96" customHeight="1" thickBot="1">
      <c r="B6" s="1617" t="s">
        <v>3480</v>
      </c>
      <c r="C6" s="1618"/>
      <c r="D6" s="1618"/>
      <c r="E6" s="1618"/>
      <c r="F6" s="1618"/>
      <c r="G6" s="1619"/>
      <c r="H6" s="841" t="s">
        <v>4</v>
      </c>
      <c r="I6" s="841" t="s">
        <v>5</v>
      </c>
      <c r="J6" s="841" t="s">
        <v>4</v>
      </c>
      <c r="K6" s="841" t="s">
        <v>5</v>
      </c>
      <c r="L6" s="841" t="s">
        <v>4</v>
      </c>
      <c r="M6" s="841" t="s">
        <v>5</v>
      </c>
    </row>
    <row r="7" spans="1:13" ht="41.25" customHeight="1">
      <c r="B7" s="838" t="s">
        <v>2864</v>
      </c>
      <c r="C7" s="997" t="s">
        <v>3052</v>
      </c>
      <c r="D7" s="997" t="s">
        <v>3053</v>
      </c>
      <c r="E7" s="997" t="s">
        <v>3054</v>
      </c>
      <c r="F7" s="845" t="s">
        <v>2487</v>
      </c>
      <c r="G7" s="868">
        <v>2.4</v>
      </c>
      <c r="H7" s="864">
        <v>762</v>
      </c>
      <c r="I7" s="851">
        <f t="shared" ref="I7:I64" si="0">ROUNDUP(CEILING(H7*(1-скидка),1)*(1+наценка),1)</f>
        <v>571</v>
      </c>
      <c r="J7" s="846">
        <v>801</v>
      </c>
      <c r="K7" s="851">
        <f t="shared" ref="K7:K42" si="1">ROUNDUP(CEILING(J7*(1-скидка),1)*(1+наценка),1)</f>
        <v>600</v>
      </c>
      <c r="L7" s="847">
        <v>1309</v>
      </c>
      <c r="M7" s="852">
        <f t="shared" ref="M7:M42" si="2">ROUNDUP(CEILING(L7*(1-скидка),1)*(1+наценка),1)</f>
        <v>980</v>
      </c>
    </row>
    <row r="8" spans="1:13" ht="41.25" customHeight="1">
      <c r="B8" s="839" t="s">
        <v>2865</v>
      </c>
      <c r="C8" s="856" t="s">
        <v>3055</v>
      </c>
      <c r="D8" s="856" t="s">
        <v>3056</v>
      </c>
      <c r="E8" s="856" t="s">
        <v>3057</v>
      </c>
      <c r="F8" s="842" t="s">
        <v>2488</v>
      </c>
      <c r="G8" s="863">
        <v>3.2</v>
      </c>
      <c r="H8" s="865">
        <v>1016</v>
      </c>
      <c r="I8" s="854">
        <f t="shared" si="0"/>
        <v>761</v>
      </c>
      <c r="J8" s="843">
        <v>1069</v>
      </c>
      <c r="K8" s="854">
        <f t="shared" si="1"/>
        <v>800</v>
      </c>
      <c r="L8" s="844">
        <v>1746</v>
      </c>
      <c r="M8" s="855">
        <f t="shared" si="2"/>
        <v>1307</v>
      </c>
    </row>
    <row r="9" spans="1:13" ht="41.25" customHeight="1">
      <c r="B9" s="839" t="s">
        <v>2866</v>
      </c>
      <c r="C9" s="856" t="s">
        <v>3058</v>
      </c>
      <c r="D9" s="856" t="s">
        <v>3059</v>
      </c>
      <c r="E9" s="856" t="s">
        <v>3060</v>
      </c>
      <c r="F9" s="842" t="s">
        <v>2489</v>
      </c>
      <c r="G9" s="869">
        <v>4</v>
      </c>
      <c r="H9" s="865">
        <v>1269</v>
      </c>
      <c r="I9" s="854">
        <f t="shared" si="0"/>
        <v>950</v>
      </c>
      <c r="J9" s="843">
        <v>1336</v>
      </c>
      <c r="K9" s="854">
        <f t="shared" si="1"/>
        <v>1000</v>
      </c>
      <c r="L9" s="844">
        <v>2182</v>
      </c>
      <c r="M9" s="855">
        <f t="shared" si="2"/>
        <v>1633</v>
      </c>
    </row>
    <row r="10" spans="1:13" ht="41.25" customHeight="1">
      <c r="B10" s="839" t="s">
        <v>2867</v>
      </c>
      <c r="C10" s="856" t="s">
        <v>3061</v>
      </c>
      <c r="D10" s="856" t="s">
        <v>3062</v>
      </c>
      <c r="E10" s="856" t="s">
        <v>3063</v>
      </c>
      <c r="F10" s="842" t="s">
        <v>2490</v>
      </c>
      <c r="G10" s="863">
        <v>4.8</v>
      </c>
      <c r="H10" s="865">
        <v>1524</v>
      </c>
      <c r="I10" s="854">
        <f t="shared" si="0"/>
        <v>1141</v>
      </c>
      <c r="J10" s="843">
        <v>1602</v>
      </c>
      <c r="K10" s="854">
        <f t="shared" si="1"/>
        <v>1199</v>
      </c>
      <c r="L10" s="844">
        <v>2619</v>
      </c>
      <c r="M10" s="855">
        <f t="shared" si="2"/>
        <v>1960</v>
      </c>
    </row>
    <row r="11" spans="1:13" ht="41.25" customHeight="1">
      <c r="B11" s="839" t="s">
        <v>2868</v>
      </c>
      <c r="C11" s="856" t="s">
        <v>3064</v>
      </c>
      <c r="D11" s="856" t="s">
        <v>3065</v>
      </c>
      <c r="E11" s="856" t="s">
        <v>3066</v>
      </c>
      <c r="F11" s="842" t="s">
        <v>2491</v>
      </c>
      <c r="G11" s="869">
        <v>5.6</v>
      </c>
      <c r="H11" s="865">
        <v>1778</v>
      </c>
      <c r="I11" s="854">
        <f t="shared" si="0"/>
        <v>1331</v>
      </c>
      <c r="J11" s="843">
        <v>1870</v>
      </c>
      <c r="K11" s="854">
        <f t="shared" si="1"/>
        <v>1400</v>
      </c>
      <c r="L11" s="844">
        <v>3056</v>
      </c>
      <c r="M11" s="855">
        <f t="shared" si="2"/>
        <v>2287</v>
      </c>
    </row>
    <row r="12" spans="1:13" ht="41.25" customHeight="1">
      <c r="B12" s="839" t="s">
        <v>2869</v>
      </c>
      <c r="C12" s="856" t="s">
        <v>3067</v>
      </c>
      <c r="D12" s="856" t="s">
        <v>3068</v>
      </c>
      <c r="E12" s="856" t="s">
        <v>3069</v>
      </c>
      <c r="F12" s="842" t="s">
        <v>2492</v>
      </c>
      <c r="G12" s="863">
        <v>6.4</v>
      </c>
      <c r="H12" s="865">
        <v>2032</v>
      </c>
      <c r="I12" s="854">
        <f t="shared" si="0"/>
        <v>1521</v>
      </c>
      <c r="J12" s="843">
        <v>2137</v>
      </c>
      <c r="K12" s="854">
        <f t="shared" si="1"/>
        <v>1599</v>
      </c>
      <c r="L12" s="844">
        <v>3491</v>
      </c>
      <c r="M12" s="855">
        <f t="shared" si="2"/>
        <v>2612</v>
      </c>
    </row>
    <row r="13" spans="1:13" ht="41.25" customHeight="1">
      <c r="B13" s="839" t="s">
        <v>2870</v>
      </c>
      <c r="C13" s="856" t="s">
        <v>3070</v>
      </c>
      <c r="D13" s="856" t="s">
        <v>3071</v>
      </c>
      <c r="E13" s="856" t="s">
        <v>3072</v>
      </c>
      <c r="F13" s="842" t="s">
        <v>2493</v>
      </c>
      <c r="G13" s="869">
        <v>7.2</v>
      </c>
      <c r="H13" s="865">
        <v>2285</v>
      </c>
      <c r="I13" s="854">
        <f t="shared" si="0"/>
        <v>1710</v>
      </c>
      <c r="J13" s="843">
        <v>2403</v>
      </c>
      <c r="K13" s="854">
        <f t="shared" si="1"/>
        <v>1798</v>
      </c>
      <c r="L13" s="843">
        <v>3928</v>
      </c>
      <c r="M13" s="855">
        <f t="shared" si="2"/>
        <v>2939</v>
      </c>
    </row>
    <row r="14" spans="1:13" ht="41.25" customHeight="1">
      <c r="B14" s="839" t="s">
        <v>2871</v>
      </c>
      <c r="C14" s="856" t="s">
        <v>3073</v>
      </c>
      <c r="D14" s="856" t="s">
        <v>3074</v>
      </c>
      <c r="E14" s="856" t="s">
        <v>3075</v>
      </c>
      <c r="F14" s="842" t="s">
        <v>2494</v>
      </c>
      <c r="G14" s="863">
        <v>8</v>
      </c>
      <c r="H14" s="865">
        <v>2539</v>
      </c>
      <c r="I14" s="854">
        <f t="shared" si="0"/>
        <v>1900</v>
      </c>
      <c r="J14" s="843">
        <v>2671</v>
      </c>
      <c r="K14" s="854">
        <f t="shared" si="1"/>
        <v>1999</v>
      </c>
      <c r="L14" s="844">
        <v>4364</v>
      </c>
      <c r="M14" s="855">
        <f t="shared" si="2"/>
        <v>3266</v>
      </c>
    </row>
    <row r="15" spans="1:13" ht="41.25" customHeight="1">
      <c r="B15" s="839" t="s">
        <v>2872</v>
      </c>
      <c r="C15" s="856" t="s">
        <v>3076</v>
      </c>
      <c r="D15" s="856" t="s">
        <v>3077</v>
      </c>
      <c r="E15" s="856" t="s">
        <v>3078</v>
      </c>
      <c r="F15" s="842" t="s">
        <v>2495</v>
      </c>
      <c r="G15" s="869">
        <v>8.8000000000000007</v>
      </c>
      <c r="H15" s="865">
        <v>2793</v>
      </c>
      <c r="I15" s="854">
        <f t="shared" si="0"/>
        <v>2090</v>
      </c>
      <c r="J15" s="843">
        <v>2938</v>
      </c>
      <c r="K15" s="854">
        <f t="shared" si="1"/>
        <v>2199</v>
      </c>
      <c r="L15" s="844">
        <v>4801</v>
      </c>
      <c r="M15" s="855">
        <f t="shared" si="2"/>
        <v>3593</v>
      </c>
    </row>
    <row r="16" spans="1:13" ht="41.25" customHeight="1">
      <c r="B16" s="839" t="s">
        <v>2873</v>
      </c>
      <c r="C16" s="856" t="s">
        <v>3079</v>
      </c>
      <c r="D16" s="856" t="s">
        <v>3080</v>
      </c>
      <c r="E16" s="856" t="s">
        <v>3081</v>
      </c>
      <c r="F16" s="842" t="s">
        <v>2496</v>
      </c>
      <c r="G16" s="863">
        <v>9.6</v>
      </c>
      <c r="H16" s="865">
        <v>3047</v>
      </c>
      <c r="I16" s="854">
        <f t="shared" si="0"/>
        <v>2280</v>
      </c>
      <c r="J16" s="843">
        <v>3205</v>
      </c>
      <c r="K16" s="854">
        <f t="shared" si="1"/>
        <v>2398</v>
      </c>
      <c r="L16" s="844">
        <v>5237</v>
      </c>
      <c r="M16" s="855">
        <f t="shared" si="2"/>
        <v>3919</v>
      </c>
    </row>
    <row r="17" spans="2:13" ht="41.25" customHeight="1">
      <c r="B17" s="839" t="s">
        <v>2874</v>
      </c>
      <c r="C17" s="856" t="s">
        <v>3082</v>
      </c>
      <c r="D17" s="856" t="s">
        <v>3083</v>
      </c>
      <c r="E17" s="856" t="s">
        <v>3084</v>
      </c>
      <c r="F17" s="842" t="s">
        <v>2497</v>
      </c>
      <c r="G17" s="869">
        <v>10.4</v>
      </c>
      <c r="H17" s="865">
        <v>3301</v>
      </c>
      <c r="I17" s="854">
        <f t="shared" si="0"/>
        <v>2470</v>
      </c>
      <c r="J17" s="843">
        <v>3472</v>
      </c>
      <c r="K17" s="854">
        <f t="shared" si="1"/>
        <v>2598</v>
      </c>
      <c r="L17" s="844">
        <v>5673</v>
      </c>
      <c r="M17" s="855">
        <f t="shared" si="2"/>
        <v>4245</v>
      </c>
    </row>
    <row r="18" spans="2:13" ht="41.25" customHeight="1">
      <c r="B18" s="839" t="s">
        <v>2875</v>
      </c>
      <c r="C18" s="856" t="s">
        <v>3085</v>
      </c>
      <c r="D18" s="856" t="s">
        <v>3086</v>
      </c>
      <c r="E18" s="856" t="s">
        <v>3087</v>
      </c>
      <c r="F18" s="842" t="s">
        <v>2498</v>
      </c>
      <c r="G18" s="863">
        <v>11.2</v>
      </c>
      <c r="H18" s="865">
        <v>3554</v>
      </c>
      <c r="I18" s="854">
        <f t="shared" si="0"/>
        <v>2660</v>
      </c>
      <c r="J18" s="843">
        <v>3739</v>
      </c>
      <c r="K18" s="854">
        <f t="shared" si="1"/>
        <v>2798</v>
      </c>
      <c r="L18" s="844">
        <v>6110</v>
      </c>
      <c r="M18" s="855">
        <f t="shared" si="2"/>
        <v>4572</v>
      </c>
    </row>
    <row r="19" spans="2:13" ht="41.25" customHeight="1">
      <c r="B19" s="839" t="s">
        <v>2876</v>
      </c>
      <c r="C19" s="856" t="s">
        <v>3088</v>
      </c>
      <c r="D19" s="856" t="s">
        <v>3089</v>
      </c>
      <c r="E19" s="856" t="s">
        <v>3090</v>
      </c>
      <c r="F19" s="842" t="s">
        <v>2499</v>
      </c>
      <c r="G19" s="869">
        <v>12</v>
      </c>
      <c r="H19" s="865">
        <v>3808</v>
      </c>
      <c r="I19" s="854">
        <f t="shared" si="0"/>
        <v>2850</v>
      </c>
      <c r="J19" s="844">
        <v>4006</v>
      </c>
      <c r="K19" s="854">
        <f t="shared" si="1"/>
        <v>2998</v>
      </c>
      <c r="L19" s="844">
        <v>6546</v>
      </c>
      <c r="M19" s="855">
        <f t="shared" si="2"/>
        <v>4898</v>
      </c>
    </row>
    <row r="20" spans="2:13" ht="41.25" customHeight="1">
      <c r="B20" s="839" t="s">
        <v>2877</v>
      </c>
      <c r="C20" s="856" t="s">
        <v>3091</v>
      </c>
      <c r="D20" s="856" t="s">
        <v>3092</v>
      </c>
      <c r="E20" s="856" t="s">
        <v>3093</v>
      </c>
      <c r="F20" s="842" t="s">
        <v>2500</v>
      </c>
      <c r="G20" s="863">
        <v>12.8</v>
      </c>
      <c r="H20" s="865">
        <v>4062</v>
      </c>
      <c r="I20" s="854">
        <f t="shared" si="0"/>
        <v>3040</v>
      </c>
      <c r="J20" s="843">
        <v>4274</v>
      </c>
      <c r="K20" s="854">
        <f t="shared" si="1"/>
        <v>3198</v>
      </c>
      <c r="L20" s="844">
        <v>6983</v>
      </c>
      <c r="M20" s="855">
        <f t="shared" si="2"/>
        <v>5225</v>
      </c>
    </row>
    <row r="21" spans="2:13" ht="41.25" customHeight="1">
      <c r="B21" s="839" t="s">
        <v>2878</v>
      </c>
      <c r="C21" s="856" t="s">
        <v>3094</v>
      </c>
      <c r="D21" s="856" t="s">
        <v>3095</v>
      </c>
      <c r="E21" s="856" t="s">
        <v>3096</v>
      </c>
      <c r="F21" s="842" t="s">
        <v>2501</v>
      </c>
      <c r="G21" s="869">
        <v>13.6</v>
      </c>
      <c r="H21" s="865">
        <v>4317</v>
      </c>
      <c r="I21" s="854">
        <f t="shared" si="0"/>
        <v>3230</v>
      </c>
      <c r="J21" s="844">
        <v>4540</v>
      </c>
      <c r="K21" s="854">
        <f t="shared" si="1"/>
        <v>3397</v>
      </c>
      <c r="L21" s="844">
        <v>7418</v>
      </c>
      <c r="M21" s="855">
        <f t="shared" si="2"/>
        <v>5551</v>
      </c>
    </row>
    <row r="22" spans="2:13" ht="41.25" customHeight="1">
      <c r="B22" s="839" t="s">
        <v>2879</v>
      </c>
      <c r="C22" s="856" t="s">
        <v>3097</v>
      </c>
      <c r="D22" s="856" t="s">
        <v>3098</v>
      </c>
      <c r="E22" s="856" t="s">
        <v>3099</v>
      </c>
      <c r="F22" s="842" t="s">
        <v>2502</v>
      </c>
      <c r="G22" s="863">
        <v>14.4</v>
      </c>
      <c r="H22" s="865">
        <v>4570</v>
      </c>
      <c r="I22" s="854">
        <f t="shared" si="0"/>
        <v>3420</v>
      </c>
      <c r="J22" s="843">
        <v>4807</v>
      </c>
      <c r="K22" s="854">
        <f t="shared" si="1"/>
        <v>3597</v>
      </c>
      <c r="L22" s="844">
        <v>7855</v>
      </c>
      <c r="M22" s="855">
        <f t="shared" si="2"/>
        <v>5878</v>
      </c>
    </row>
    <row r="23" spans="2:13" ht="41.25" customHeight="1">
      <c r="B23" s="839" t="s">
        <v>2880</v>
      </c>
      <c r="C23" s="856" t="s">
        <v>3100</v>
      </c>
      <c r="D23" s="856" t="s">
        <v>3101</v>
      </c>
      <c r="E23" s="856" t="s">
        <v>3102</v>
      </c>
      <c r="F23" s="842" t="s">
        <v>2503</v>
      </c>
      <c r="G23" s="869">
        <v>15.2</v>
      </c>
      <c r="H23" s="865">
        <v>4824</v>
      </c>
      <c r="I23" s="854">
        <f t="shared" si="0"/>
        <v>3610</v>
      </c>
      <c r="J23" s="843">
        <v>5075</v>
      </c>
      <c r="K23" s="854">
        <f t="shared" si="1"/>
        <v>3798</v>
      </c>
      <c r="L23" s="844">
        <v>8292</v>
      </c>
      <c r="M23" s="855">
        <f t="shared" si="2"/>
        <v>6205</v>
      </c>
    </row>
    <row r="24" spans="2:13" ht="41.25" customHeight="1">
      <c r="B24" s="839" t="s">
        <v>2881</v>
      </c>
      <c r="C24" s="856" t="s">
        <v>3103</v>
      </c>
      <c r="D24" s="856" t="s">
        <v>3104</v>
      </c>
      <c r="E24" s="856" t="s">
        <v>3105</v>
      </c>
      <c r="F24" s="842" t="s">
        <v>2504</v>
      </c>
      <c r="G24" s="863">
        <v>16</v>
      </c>
      <c r="H24" s="865">
        <v>5078</v>
      </c>
      <c r="I24" s="854">
        <f t="shared" si="0"/>
        <v>3800</v>
      </c>
      <c r="J24" s="843">
        <v>5341</v>
      </c>
      <c r="K24" s="854">
        <f t="shared" si="1"/>
        <v>3997</v>
      </c>
      <c r="L24" s="844">
        <v>8728</v>
      </c>
      <c r="M24" s="855">
        <f t="shared" si="2"/>
        <v>6531</v>
      </c>
    </row>
    <row r="25" spans="2:13" ht="41.25" customHeight="1">
      <c r="B25" s="839" t="s">
        <v>2882</v>
      </c>
      <c r="C25" s="856" t="s">
        <v>3106</v>
      </c>
      <c r="D25" s="856" t="s">
        <v>3107</v>
      </c>
      <c r="E25" s="856" t="s">
        <v>3108</v>
      </c>
      <c r="F25" s="842" t="s">
        <v>2505</v>
      </c>
      <c r="G25" s="869">
        <v>16.8</v>
      </c>
      <c r="H25" s="865">
        <v>5332</v>
      </c>
      <c r="I25" s="854">
        <f t="shared" si="0"/>
        <v>3990</v>
      </c>
      <c r="J25" s="843">
        <v>5608</v>
      </c>
      <c r="K25" s="854">
        <f t="shared" si="1"/>
        <v>4196</v>
      </c>
      <c r="L25" s="843">
        <v>9164</v>
      </c>
      <c r="M25" s="855">
        <f t="shared" si="2"/>
        <v>6857</v>
      </c>
    </row>
    <row r="26" spans="2:13" ht="41.25" customHeight="1">
      <c r="B26" s="839" t="s">
        <v>2883</v>
      </c>
      <c r="C26" s="856" t="s">
        <v>3109</v>
      </c>
      <c r="D26" s="856" t="s">
        <v>3110</v>
      </c>
      <c r="E26" s="856" t="s">
        <v>3111</v>
      </c>
      <c r="F26" s="842" t="s">
        <v>2506</v>
      </c>
      <c r="G26" s="863">
        <v>17.600000000000001</v>
      </c>
      <c r="H26" s="865">
        <v>5586</v>
      </c>
      <c r="I26" s="854">
        <f t="shared" si="0"/>
        <v>4180</v>
      </c>
      <c r="J26" s="843">
        <v>5876</v>
      </c>
      <c r="K26" s="854">
        <f t="shared" si="1"/>
        <v>4397</v>
      </c>
      <c r="L26" s="843">
        <v>9600</v>
      </c>
      <c r="M26" s="855">
        <f t="shared" si="2"/>
        <v>7183</v>
      </c>
    </row>
    <row r="27" spans="2:13" ht="41.25" customHeight="1">
      <c r="B27" s="839" t="s">
        <v>2884</v>
      </c>
      <c r="C27" s="856" t="s">
        <v>3112</v>
      </c>
      <c r="D27" s="856" t="s">
        <v>3113</v>
      </c>
      <c r="E27" s="856" t="s">
        <v>3114</v>
      </c>
      <c r="F27" s="842" t="s">
        <v>2507</v>
      </c>
      <c r="G27" s="869">
        <v>18.399999999999999</v>
      </c>
      <c r="H27" s="865">
        <v>5839</v>
      </c>
      <c r="I27" s="854">
        <f t="shared" si="0"/>
        <v>4369</v>
      </c>
      <c r="J27" s="843">
        <v>6143</v>
      </c>
      <c r="K27" s="854">
        <f t="shared" si="1"/>
        <v>4597</v>
      </c>
      <c r="L27" s="843">
        <v>10037</v>
      </c>
      <c r="M27" s="855">
        <f t="shared" si="2"/>
        <v>7510</v>
      </c>
    </row>
    <row r="28" spans="2:13" ht="41.25" customHeight="1">
      <c r="B28" s="839" t="s">
        <v>2885</v>
      </c>
      <c r="C28" s="856" t="s">
        <v>3115</v>
      </c>
      <c r="D28" s="856" t="s">
        <v>3116</v>
      </c>
      <c r="E28" s="856" t="s">
        <v>3117</v>
      </c>
      <c r="F28" s="842" t="s">
        <v>2508</v>
      </c>
      <c r="G28" s="863">
        <v>19.2</v>
      </c>
      <c r="H28" s="865">
        <v>6093</v>
      </c>
      <c r="I28" s="854">
        <f t="shared" si="0"/>
        <v>4559</v>
      </c>
      <c r="J28" s="843">
        <v>6409</v>
      </c>
      <c r="K28" s="854">
        <f t="shared" si="1"/>
        <v>4796</v>
      </c>
      <c r="L28" s="843">
        <v>10474</v>
      </c>
      <c r="M28" s="855">
        <f t="shared" si="2"/>
        <v>7837</v>
      </c>
    </row>
    <row r="29" spans="2:13" ht="41.25" customHeight="1">
      <c r="B29" s="839" t="s">
        <v>2886</v>
      </c>
      <c r="C29" s="856" t="s">
        <v>3118</v>
      </c>
      <c r="D29" s="856" t="s">
        <v>3119</v>
      </c>
      <c r="E29" s="856" t="s">
        <v>3120</v>
      </c>
      <c r="F29" s="842" t="s">
        <v>2509</v>
      </c>
      <c r="G29" s="869">
        <v>20</v>
      </c>
      <c r="H29" s="865">
        <v>6347</v>
      </c>
      <c r="I29" s="854">
        <f t="shared" si="0"/>
        <v>4749</v>
      </c>
      <c r="J29" s="843">
        <v>6677</v>
      </c>
      <c r="K29" s="854">
        <f t="shared" si="1"/>
        <v>4996</v>
      </c>
      <c r="L29" s="843">
        <v>10910</v>
      </c>
      <c r="M29" s="855">
        <f t="shared" si="2"/>
        <v>8163</v>
      </c>
    </row>
    <row r="30" spans="2:13" ht="41.25" customHeight="1">
      <c r="B30" s="839" t="s">
        <v>2887</v>
      </c>
      <c r="C30" s="856" t="s">
        <v>3121</v>
      </c>
      <c r="D30" s="856" t="s">
        <v>3122</v>
      </c>
      <c r="E30" s="856" t="s">
        <v>3123</v>
      </c>
      <c r="F30" s="842" t="s">
        <v>2510</v>
      </c>
      <c r="G30" s="863">
        <v>20.8</v>
      </c>
      <c r="H30" s="865">
        <v>6601</v>
      </c>
      <c r="I30" s="854">
        <f t="shared" si="0"/>
        <v>4939</v>
      </c>
      <c r="J30" s="843">
        <v>6944</v>
      </c>
      <c r="K30" s="854">
        <f t="shared" si="1"/>
        <v>5196</v>
      </c>
      <c r="L30" s="843">
        <v>11346</v>
      </c>
      <c r="M30" s="855">
        <f t="shared" si="2"/>
        <v>8490</v>
      </c>
    </row>
    <row r="31" spans="2:13" ht="41.25" customHeight="1">
      <c r="B31" s="839" t="s">
        <v>2888</v>
      </c>
      <c r="C31" s="856" t="s">
        <v>3124</v>
      </c>
      <c r="D31" s="856" t="s">
        <v>3125</v>
      </c>
      <c r="E31" s="856" t="s">
        <v>3126</v>
      </c>
      <c r="F31" s="842" t="s">
        <v>2511</v>
      </c>
      <c r="G31" s="869">
        <v>21.6</v>
      </c>
      <c r="H31" s="865">
        <v>6854</v>
      </c>
      <c r="I31" s="854">
        <f t="shared" si="0"/>
        <v>5129</v>
      </c>
      <c r="J31" s="843">
        <v>7210</v>
      </c>
      <c r="K31" s="854">
        <f t="shared" si="1"/>
        <v>5395</v>
      </c>
      <c r="L31" s="843">
        <v>11782</v>
      </c>
      <c r="M31" s="855">
        <f t="shared" si="2"/>
        <v>8816</v>
      </c>
    </row>
    <row r="32" spans="2:13" ht="41.25" customHeight="1">
      <c r="B32" s="839" t="s">
        <v>2889</v>
      </c>
      <c r="C32" s="856" t="s">
        <v>3127</v>
      </c>
      <c r="D32" s="856" t="s">
        <v>3128</v>
      </c>
      <c r="E32" s="856" t="s">
        <v>3129</v>
      </c>
      <c r="F32" s="842" t="s">
        <v>2512</v>
      </c>
      <c r="G32" s="863">
        <v>22.4</v>
      </c>
      <c r="H32" s="866">
        <v>7109</v>
      </c>
      <c r="I32" s="854">
        <f t="shared" si="0"/>
        <v>5319</v>
      </c>
      <c r="J32" s="844">
        <v>7478</v>
      </c>
      <c r="K32" s="854">
        <f t="shared" si="1"/>
        <v>5596</v>
      </c>
      <c r="L32" s="844">
        <v>12219</v>
      </c>
      <c r="M32" s="855">
        <f t="shared" si="2"/>
        <v>9143</v>
      </c>
    </row>
    <row r="33" spans="2:13" ht="41.25" customHeight="1">
      <c r="B33" s="839" t="s">
        <v>2890</v>
      </c>
      <c r="C33" s="856" t="s">
        <v>3130</v>
      </c>
      <c r="D33" s="856" t="s">
        <v>3131</v>
      </c>
      <c r="E33" s="856" t="s">
        <v>3132</v>
      </c>
      <c r="F33" s="842" t="s">
        <v>2513</v>
      </c>
      <c r="G33" s="869">
        <v>23.2</v>
      </c>
      <c r="H33" s="865">
        <v>7363</v>
      </c>
      <c r="I33" s="854">
        <f t="shared" si="0"/>
        <v>5509</v>
      </c>
      <c r="J33" s="843">
        <v>7745</v>
      </c>
      <c r="K33" s="854">
        <f t="shared" si="1"/>
        <v>5795</v>
      </c>
      <c r="L33" s="843">
        <v>12655</v>
      </c>
      <c r="M33" s="855">
        <f t="shared" si="2"/>
        <v>9469</v>
      </c>
    </row>
    <row r="34" spans="2:13" ht="41.25" customHeight="1">
      <c r="B34" s="839" t="s">
        <v>2891</v>
      </c>
      <c r="C34" s="856" t="s">
        <v>3133</v>
      </c>
      <c r="D34" s="856" t="s">
        <v>3134</v>
      </c>
      <c r="E34" s="856" t="s">
        <v>3135</v>
      </c>
      <c r="F34" s="842" t="s">
        <v>2514</v>
      </c>
      <c r="G34" s="863">
        <v>24</v>
      </c>
      <c r="H34" s="865">
        <v>7617</v>
      </c>
      <c r="I34" s="854">
        <f t="shared" si="0"/>
        <v>5700</v>
      </c>
      <c r="J34" s="843">
        <v>8012</v>
      </c>
      <c r="K34" s="854">
        <f t="shared" si="1"/>
        <v>5995</v>
      </c>
      <c r="L34" s="843">
        <v>13091</v>
      </c>
      <c r="M34" s="855">
        <f t="shared" si="2"/>
        <v>9795</v>
      </c>
    </row>
    <row r="35" spans="2:13" ht="41.25" customHeight="1">
      <c r="B35" s="839" t="s">
        <v>2892</v>
      </c>
      <c r="C35" s="998" t="s">
        <v>3136</v>
      </c>
      <c r="D35" s="998" t="s">
        <v>3137</v>
      </c>
      <c r="E35" s="998" t="s">
        <v>3138</v>
      </c>
      <c r="F35" s="842" t="s">
        <v>2515</v>
      </c>
      <c r="G35" s="869">
        <v>24.8</v>
      </c>
      <c r="H35" s="865">
        <v>7871</v>
      </c>
      <c r="I35" s="854">
        <f t="shared" si="0"/>
        <v>5890</v>
      </c>
      <c r="J35" s="843">
        <v>8279</v>
      </c>
      <c r="K35" s="854">
        <f t="shared" si="1"/>
        <v>6195</v>
      </c>
      <c r="L35" s="843">
        <v>13528</v>
      </c>
      <c r="M35" s="855">
        <f t="shared" si="2"/>
        <v>10122</v>
      </c>
    </row>
    <row r="36" spans="2:13" ht="41.25" customHeight="1">
      <c r="B36" s="839" t="s">
        <v>2893</v>
      </c>
      <c r="C36" s="998" t="s">
        <v>3139</v>
      </c>
      <c r="D36" s="998" t="s">
        <v>3140</v>
      </c>
      <c r="E36" s="998" t="s">
        <v>3141</v>
      </c>
      <c r="F36" s="842" t="s">
        <v>2516</v>
      </c>
      <c r="G36" s="863">
        <v>25.6</v>
      </c>
      <c r="H36" s="865">
        <v>8124</v>
      </c>
      <c r="I36" s="854">
        <f t="shared" si="0"/>
        <v>6079</v>
      </c>
      <c r="J36" s="843">
        <v>8546</v>
      </c>
      <c r="K36" s="854">
        <f t="shared" si="1"/>
        <v>6395</v>
      </c>
      <c r="L36" s="843">
        <v>13964</v>
      </c>
      <c r="M36" s="855">
        <f t="shared" si="2"/>
        <v>10448</v>
      </c>
    </row>
    <row r="37" spans="2:13" ht="41.25" customHeight="1">
      <c r="B37" s="839" t="s">
        <v>2894</v>
      </c>
      <c r="C37" s="856" t="s">
        <v>3142</v>
      </c>
      <c r="D37" s="856" t="s">
        <v>3143</v>
      </c>
      <c r="E37" s="856" t="s">
        <v>3144</v>
      </c>
      <c r="F37" s="842" t="s">
        <v>2517</v>
      </c>
      <c r="G37" s="869">
        <v>26.4</v>
      </c>
      <c r="H37" s="865">
        <v>8378</v>
      </c>
      <c r="I37" s="854">
        <f t="shared" si="0"/>
        <v>6269</v>
      </c>
      <c r="J37" s="843">
        <v>8813</v>
      </c>
      <c r="K37" s="854">
        <f t="shared" si="1"/>
        <v>6594</v>
      </c>
      <c r="L37" s="843">
        <v>14401</v>
      </c>
      <c r="M37" s="855">
        <f t="shared" si="2"/>
        <v>10775</v>
      </c>
    </row>
    <row r="38" spans="2:13" ht="41.25" customHeight="1">
      <c r="B38" s="839" t="s">
        <v>2895</v>
      </c>
      <c r="C38" s="856" t="s">
        <v>3145</v>
      </c>
      <c r="D38" s="856" t="s">
        <v>3146</v>
      </c>
      <c r="E38" s="856" t="s">
        <v>3147</v>
      </c>
      <c r="F38" s="842" t="s">
        <v>2518</v>
      </c>
      <c r="G38" s="863">
        <v>27.2</v>
      </c>
      <c r="H38" s="865">
        <v>8632</v>
      </c>
      <c r="I38" s="854">
        <f t="shared" si="0"/>
        <v>6459</v>
      </c>
      <c r="J38" s="843">
        <v>9080</v>
      </c>
      <c r="K38" s="854">
        <f t="shared" si="1"/>
        <v>6794</v>
      </c>
      <c r="L38" s="843">
        <v>14837</v>
      </c>
      <c r="M38" s="855">
        <f t="shared" si="2"/>
        <v>11102</v>
      </c>
    </row>
    <row r="39" spans="2:13" ht="41.25" customHeight="1">
      <c r="B39" s="839" t="s">
        <v>2896</v>
      </c>
      <c r="C39" s="998" t="s">
        <v>3148</v>
      </c>
      <c r="D39" s="998" t="s">
        <v>3149</v>
      </c>
      <c r="E39" s="998" t="s">
        <v>3150</v>
      </c>
      <c r="F39" s="842" t="s">
        <v>2519</v>
      </c>
      <c r="G39" s="869">
        <v>28</v>
      </c>
      <c r="H39" s="865">
        <v>8886</v>
      </c>
      <c r="I39" s="854">
        <f t="shared" si="0"/>
        <v>6649</v>
      </c>
      <c r="J39" s="843">
        <v>9347</v>
      </c>
      <c r="K39" s="854">
        <f t="shared" si="1"/>
        <v>6994</v>
      </c>
      <c r="L39" s="843">
        <v>15273</v>
      </c>
      <c r="M39" s="855">
        <f t="shared" si="2"/>
        <v>11428</v>
      </c>
    </row>
    <row r="40" spans="2:13" ht="41.25" customHeight="1">
      <c r="B40" s="839" t="s">
        <v>2897</v>
      </c>
      <c r="C40" s="856" t="s">
        <v>3151</v>
      </c>
      <c r="D40" s="856" t="s">
        <v>3152</v>
      </c>
      <c r="E40" s="856" t="s">
        <v>3153</v>
      </c>
      <c r="F40" s="842" t="s">
        <v>2520</v>
      </c>
      <c r="G40" s="863">
        <v>28.8</v>
      </c>
      <c r="H40" s="865">
        <v>9139</v>
      </c>
      <c r="I40" s="854">
        <f t="shared" si="0"/>
        <v>6838</v>
      </c>
      <c r="J40" s="843">
        <v>9614</v>
      </c>
      <c r="K40" s="854">
        <f t="shared" si="1"/>
        <v>7194</v>
      </c>
      <c r="L40" s="843">
        <v>15710</v>
      </c>
      <c r="M40" s="855">
        <f t="shared" si="2"/>
        <v>11755</v>
      </c>
    </row>
    <row r="41" spans="2:13" ht="41.25" customHeight="1">
      <c r="B41" s="839" t="s">
        <v>2898</v>
      </c>
      <c r="C41" s="856" t="s">
        <v>3154</v>
      </c>
      <c r="D41" s="856" t="s">
        <v>3155</v>
      </c>
      <c r="E41" s="856" t="s">
        <v>3156</v>
      </c>
      <c r="F41" s="842" t="s">
        <v>2521</v>
      </c>
      <c r="G41" s="869">
        <v>29.6</v>
      </c>
      <c r="H41" s="866">
        <v>9393</v>
      </c>
      <c r="I41" s="854">
        <f t="shared" si="0"/>
        <v>7028</v>
      </c>
      <c r="J41" s="844">
        <v>9882</v>
      </c>
      <c r="K41" s="854">
        <f t="shared" si="1"/>
        <v>7394</v>
      </c>
      <c r="L41" s="844">
        <v>16146</v>
      </c>
      <c r="M41" s="855">
        <f t="shared" si="2"/>
        <v>12081</v>
      </c>
    </row>
    <row r="42" spans="2:13" ht="41.25" customHeight="1">
      <c r="B42" s="839" t="s">
        <v>2899</v>
      </c>
      <c r="C42" s="856" t="s">
        <v>3157</v>
      </c>
      <c r="D42" s="856" t="s">
        <v>3158</v>
      </c>
      <c r="E42" s="856" t="s">
        <v>3159</v>
      </c>
      <c r="F42" s="842" t="s">
        <v>2522</v>
      </c>
      <c r="G42" s="863">
        <v>30.4</v>
      </c>
      <c r="H42" s="866">
        <v>9647</v>
      </c>
      <c r="I42" s="854">
        <f t="shared" si="0"/>
        <v>7218</v>
      </c>
      <c r="J42" s="844">
        <v>10148</v>
      </c>
      <c r="K42" s="854">
        <f t="shared" si="1"/>
        <v>7593</v>
      </c>
      <c r="L42" s="844">
        <v>16583</v>
      </c>
      <c r="M42" s="855">
        <f t="shared" si="2"/>
        <v>12408</v>
      </c>
    </row>
    <row r="43" spans="2:13" ht="41.25" customHeight="1">
      <c r="B43" s="839" t="s">
        <v>2900</v>
      </c>
      <c r="C43" s="856" t="s">
        <v>3160</v>
      </c>
      <c r="D43" s="856" t="s">
        <v>3161</v>
      </c>
      <c r="E43" s="856" t="s">
        <v>3162</v>
      </c>
      <c r="F43" s="842" t="s">
        <v>2523</v>
      </c>
      <c r="G43" s="869">
        <v>31.2</v>
      </c>
      <c r="H43" s="865">
        <v>9902</v>
      </c>
      <c r="I43" s="854">
        <f>ROUNDUP(CEILING(H43*(1-скидка),1)*(1+наценка),1)</f>
        <v>7409</v>
      </c>
      <c r="J43" s="843">
        <v>10415</v>
      </c>
      <c r="K43" s="854">
        <f>ROUNDUP(CEILING(J43*(1-скидка),1)*(1+наценка),1)</f>
        <v>7793</v>
      </c>
      <c r="L43" s="843">
        <v>17018</v>
      </c>
      <c r="M43" s="855">
        <f>ROUNDUP(CEILING(L43*(1-скидка),1)*(1+наценка),1)</f>
        <v>12733</v>
      </c>
    </row>
    <row r="44" spans="2:13" ht="41.25" customHeight="1">
      <c r="B44" s="839" t="s">
        <v>2901</v>
      </c>
      <c r="C44" s="856" t="s">
        <v>3163</v>
      </c>
      <c r="D44" s="856" t="s">
        <v>3164</v>
      </c>
      <c r="E44" s="856" t="s">
        <v>3165</v>
      </c>
      <c r="F44" s="842" t="s">
        <v>2524</v>
      </c>
      <c r="G44" s="863">
        <v>32</v>
      </c>
      <c r="H44" s="865">
        <v>10155</v>
      </c>
      <c r="I44" s="854">
        <f t="shared" si="0"/>
        <v>7598</v>
      </c>
      <c r="J44" s="843">
        <v>10683</v>
      </c>
      <c r="K44" s="854">
        <f t="shared" ref="K44:K64" si="3">ROUNDUP(CEILING(J44*(1-скидка),1)*(1+наценка),1)</f>
        <v>7994</v>
      </c>
      <c r="L44" s="843">
        <v>17455</v>
      </c>
      <c r="M44" s="855">
        <f t="shared" ref="M44:M64" si="4">ROUNDUP(CEILING(L44*(1-скидка),1)*(1+наценка),1)</f>
        <v>13060</v>
      </c>
    </row>
    <row r="45" spans="2:13" ht="41.25" customHeight="1">
      <c r="B45" s="839" t="s">
        <v>2902</v>
      </c>
      <c r="C45" s="856" t="s">
        <v>3166</v>
      </c>
      <c r="D45" s="856" t="s">
        <v>3167</v>
      </c>
      <c r="E45" s="856" t="s">
        <v>3168</v>
      </c>
      <c r="F45" s="842" t="s">
        <v>2525</v>
      </c>
      <c r="G45" s="869">
        <v>32.799999999999997</v>
      </c>
      <c r="H45" s="865">
        <v>10409</v>
      </c>
      <c r="I45" s="854">
        <f t="shared" si="0"/>
        <v>7789</v>
      </c>
      <c r="J45" s="843">
        <v>10949</v>
      </c>
      <c r="K45" s="854">
        <f t="shared" si="3"/>
        <v>8193</v>
      </c>
      <c r="L45" s="843">
        <v>17891</v>
      </c>
      <c r="M45" s="855">
        <f t="shared" si="4"/>
        <v>13387</v>
      </c>
    </row>
    <row r="46" spans="2:13" ht="41.25" customHeight="1">
      <c r="B46" s="839" t="s">
        <v>2903</v>
      </c>
      <c r="C46" s="856" t="s">
        <v>3169</v>
      </c>
      <c r="D46" s="856" t="s">
        <v>3170</v>
      </c>
      <c r="E46" s="856" t="s">
        <v>3171</v>
      </c>
      <c r="F46" s="842" t="s">
        <v>2526</v>
      </c>
      <c r="G46" s="863">
        <v>33.6</v>
      </c>
      <c r="H46" s="865">
        <v>10663</v>
      </c>
      <c r="I46" s="854">
        <f t="shared" si="0"/>
        <v>7979</v>
      </c>
      <c r="J46" s="843">
        <v>11216</v>
      </c>
      <c r="K46" s="854">
        <f t="shared" si="3"/>
        <v>8392</v>
      </c>
      <c r="L46" s="843">
        <v>18328</v>
      </c>
      <c r="M46" s="855">
        <f t="shared" si="4"/>
        <v>13714</v>
      </c>
    </row>
    <row r="47" spans="2:13" ht="41.25" customHeight="1">
      <c r="B47" s="839" t="s">
        <v>2904</v>
      </c>
      <c r="C47" s="856" t="s">
        <v>3172</v>
      </c>
      <c r="D47" s="856" t="s">
        <v>3173</v>
      </c>
      <c r="E47" s="856" t="s">
        <v>3174</v>
      </c>
      <c r="F47" s="842" t="s">
        <v>2527</v>
      </c>
      <c r="G47" s="869">
        <v>34.4</v>
      </c>
      <c r="H47" s="865">
        <v>10917</v>
      </c>
      <c r="I47" s="854">
        <f t="shared" si="0"/>
        <v>8169</v>
      </c>
      <c r="J47" s="843">
        <v>11484</v>
      </c>
      <c r="K47" s="854">
        <f t="shared" si="3"/>
        <v>8593</v>
      </c>
      <c r="L47" s="843">
        <v>18765</v>
      </c>
      <c r="M47" s="855">
        <f t="shared" si="4"/>
        <v>14040</v>
      </c>
    </row>
    <row r="48" spans="2:13" ht="41.25" customHeight="1">
      <c r="B48" s="839" t="s">
        <v>2905</v>
      </c>
      <c r="C48" s="998" t="s">
        <v>3175</v>
      </c>
      <c r="D48" s="998" t="s">
        <v>3176</v>
      </c>
      <c r="E48" s="998" t="s">
        <v>3177</v>
      </c>
      <c r="F48" s="842" t="s">
        <v>2528</v>
      </c>
      <c r="G48" s="863">
        <v>35.200000000000003</v>
      </c>
      <c r="H48" s="865">
        <v>11171</v>
      </c>
      <c r="I48" s="854">
        <f t="shared" si="0"/>
        <v>8359</v>
      </c>
      <c r="J48" s="843">
        <v>11751</v>
      </c>
      <c r="K48" s="854">
        <f t="shared" si="3"/>
        <v>8793</v>
      </c>
      <c r="L48" s="843">
        <v>19200</v>
      </c>
      <c r="M48" s="855">
        <f t="shared" si="4"/>
        <v>14366</v>
      </c>
    </row>
    <row r="49" spans="2:13" ht="41.25" customHeight="1">
      <c r="B49" s="839" t="s">
        <v>2906</v>
      </c>
      <c r="C49" s="998" t="s">
        <v>3178</v>
      </c>
      <c r="D49" s="998" t="s">
        <v>3179</v>
      </c>
      <c r="E49" s="998" t="s">
        <v>3180</v>
      </c>
      <c r="F49" s="842" t="s">
        <v>2529</v>
      </c>
      <c r="G49" s="869">
        <v>36</v>
      </c>
      <c r="H49" s="866">
        <v>11424</v>
      </c>
      <c r="I49" s="854">
        <f t="shared" si="0"/>
        <v>8548</v>
      </c>
      <c r="J49" s="844">
        <v>12017</v>
      </c>
      <c r="K49" s="854">
        <f t="shared" si="3"/>
        <v>8992</v>
      </c>
      <c r="L49" s="844">
        <v>19637</v>
      </c>
      <c r="M49" s="855">
        <f t="shared" si="4"/>
        <v>14693</v>
      </c>
    </row>
    <row r="50" spans="2:13" ht="41.25" customHeight="1">
      <c r="B50" s="839" t="s">
        <v>2907</v>
      </c>
      <c r="C50" s="998" t="s">
        <v>3181</v>
      </c>
      <c r="D50" s="998" t="s">
        <v>3182</v>
      </c>
      <c r="E50" s="998" t="s">
        <v>3183</v>
      </c>
      <c r="F50" s="842" t="s">
        <v>2530</v>
      </c>
      <c r="G50" s="863">
        <v>36.799999999999997</v>
      </c>
      <c r="H50" s="865">
        <v>11678</v>
      </c>
      <c r="I50" s="854">
        <f t="shared" si="0"/>
        <v>8738</v>
      </c>
      <c r="J50" s="843">
        <v>12285</v>
      </c>
      <c r="K50" s="854">
        <f t="shared" si="3"/>
        <v>9192</v>
      </c>
      <c r="L50" s="843">
        <v>20073</v>
      </c>
      <c r="M50" s="855">
        <f t="shared" si="4"/>
        <v>15019</v>
      </c>
    </row>
    <row r="51" spans="2:13" ht="41.25" customHeight="1">
      <c r="B51" s="839" t="s">
        <v>2908</v>
      </c>
      <c r="C51" s="999" t="s">
        <v>3184</v>
      </c>
      <c r="D51" s="999" t="s">
        <v>3185</v>
      </c>
      <c r="E51" s="999" t="s">
        <v>3186</v>
      </c>
      <c r="F51" s="842" t="s">
        <v>2531</v>
      </c>
      <c r="G51" s="869">
        <v>37.6</v>
      </c>
      <c r="H51" s="865">
        <v>11932</v>
      </c>
      <c r="I51" s="854">
        <f t="shared" si="0"/>
        <v>8928</v>
      </c>
      <c r="J51" s="843">
        <v>12552</v>
      </c>
      <c r="K51" s="854">
        <f t="shared" si="3"/>
        <v>9392</v>
      </c>
      <c r="L51" s="843">
        <v>20510</v>
      </c>
      <c r="M51" s="855">
        <f t="shared" si="4"/>
        <v>15346</v>
      </c>
    </row>
    <row r="52" spans="2:13" ht="41.25" customHeight="1">
      <c r="B52" s="839" t="s">
        <v>2909</v>
      </c>
      <c r="C52" s="999" t="s">
        <v>3187</v>
      </c>
      <c r="D52" s="999" t="s">
        <v>3188</v>
      </c>
      <c r="E52" s="999" t="s">
        <v>3189</v>
      </c>
      <c r="F52" s="842" t="s">
        <v>2532</v>
      </c>
      <c r="G52" s="863">
        <v>38.4</v>
      </c>
      <c r="H52" s="865">
        <v>12186</v>
      </c>
      <c r="I52" s="854">
        <f t="shared" si="0"/>
        <v>9118</v>
      </c>
      <c r="J52" s="843">
        <v>12818</v>
      </c>
      <c r="K52" s="854">
        <f t="shared" si="3"/>
        <v>9591</v>
      </c>
      <c r="L52" s="843">
        <v>20946</v>
      </c>
      <c r="M52" s="855">
        <f t="shared" si="4"/>
        <v>15672</v>
      </c>
    </row>
    <row r="53" spans="2:13" ht="41.25" customHeight="1">
      <c r="B53" s="839" t="s">
        <v>2910</v>
      </c>
      <c r="C53" s="999" t="s">
        <v>3190</v>
      </c>
      <c r="D53" s="999" t="s">
        <v>3191</v>
      </c>
      <c r="E53" s="999" t="s">
        <v>3192</v>
      </c>
      <c r="F53" s="842" t="s">
        <v>2533</v>
      </c>
      <c r="G53" s="869">
        <v>39.200000000000003</v>
      </c>
      <c r="H53" s="865">
        <v>12439</v>
      </c>
      <c r="I53" s="854">
        <f t="shared" si="0"/>
        <v>9307</v>
      </c>
      <c r="J53" s="843">
        <v>13086</v>
      </c>
      <c r="K53" s="854">
        <f t="shared" si="3"/>
        <v>9791</v>
      </c>
      <c r="L53" s="843">
        <v>21382</v>
      </c>
      <c r="M53" s="855">
        <f t="shared" si="4"/>
        <v>15999</v>
      </c>
    </row>
    <row r="54" spans="2:13" ht="41.25" customHeight="1">
      <c r="B54" s="839" t="s">
        <v>2911</v>
      </c>
      <c r="C54" s="999" t="s">
        <v>3193</v>
      </c>
      <c r="D54" s="999" t="s">
        <v>3194</v>
      </c>
      <c r="E54" s="999" t="s">
        <v>3195</v>
      </c>
      <c r="F54" s="842" t="s">
        <v>2534</v>
      </c>
      <c r="G54" s="863">
        <v>40</v>
      </c>
      <c r="H54" s="866">
        <v>12693</v>
      </c>
      <c r="I54" s="854">
        <f t="shared" si="0"/>
        <v>9497</v>
      </c>
      <c r="J54" s="844">
        <v>13353</v>
      </c>
      <c r="K54" s="854">
        <f t="shared" si="3"/>
        <v>9991</v>
      </c>
      <c r="L54" s="844">
        <v>21819</v>
      </c>
      <c r="M54" s="855">
        <f t="shared" si="4"/>
        <v>16325</v>
      </c>
    </row>
    <row r="55" spans="2:13" ht="41.25" customHeight="1">
      <c r="B55" s="839" t="s">
        <v>2912</v>
      </c>
      <c r="C55" s="999" t="s">
        <v>3196</v>
      </c>
      <c r="D55" s="999" t="s">
        <v>3197</v>
      </c>
      <c r="E55" s="999" t="s">
        <v>3198</v>
      </c>
      <c r="F55" s="842" t="s">
        <v>2535</v>
      </c>
      <c r="G55" s="869">
        <v>40.799999999999997</v>
      </c>
      <c r="H55" s="866">
        <v>12948</v>
      </c>
      <c r="I55" s="854">
        <f t="shared" si="0"/>
        <v>9688</v>
      </c>
      <c r="J55" s="844">
        <v>13620</v>
      </c>
      <c r="K55" s="854">
        <f t="shared" si="3"/>
        <v>10191</v>
      </c>
      <c r="L55" s="844">
        <v>22255</v>
      </c>
      <c r="M55" s="855">
        <f t="shared" si="4"/>
        <v>16652</v>
      </c>
    </row>
    <row r="56" spans="2:13" ht="41.25" customHeight="1">
      <c r="B56" s="839" t="s">
        <v>2913</v>
      </c>
      <c r="C56" s="999" t="s">
        <v>3199</v>
      </c>
      <c r="D56" s="999" t="s">
        <v>3200</v>
      </c>
      <c r="E56" s="999" t="s">
        <v>3201</v>
      </c>
      <c r="F56" s="842" t="s">
        <v>2536</v>
      </c>
      <c r="G56" s="863">
        <v>41.6</v>
      </c>
      <c r="H56" s="865">
        <v>13202</v>
      </c>
      <c r="I56" s="854">
        <f t="shared" si="0"/>
        <v>9878</v>
      </c>
      <c r="J56" s="843">
        <v>13887</v>
      </c>
      <c r="K56" s="854">
        <f t="shared" si="3"/>
        <v>10391</v>
      </c>
      <c r="L56" s="843">
        <v>22692</v>
      </c>
      <c r="M56" s="855">
        <f t="shared" si="4"/>
        <v>16979</v>
      </c>
    </row>
    <row r="57" spans="2:13" ht="41.25" customHeight="1">
      <c r="B57" s="839" t="s">
        <v>2914</v>
      </c>
      <c r="C57" s="999" t="s">
        <v>3202</v>
      </c>
      <c r="D57" s="999" t="s">
        <v>3203</v>
      </c>
      <c r="E57" s="999" t="s">
        <v>3204</v>
      </c>
      <c r="F57" s="842" t="s">
        <v>2537</v>
      </c>
      <c r="G57" s="869">
        <v>42.4</v>
      </c>
      <c r="H57" s="865">
        <v>13456</v>
      </c>
      <c r="I57" s="854">
        <f t="shared" si="0"/>
        <v>10068</v>
      </c>
      <c r="J57" s="843">
        <v>14154</v>
      </c>
      <c r="K57" s="854">
        <f t="shared" si="3"/>
        <v>10591</v>
      </c>
      <c r="L57" s="843">
        <v>23127</v>
      </c>
      <c r="M57" s="855">
        <f t="shared" si="4"/>
        <v>17304</v>
      </c>
    </row>
    <row r="58" spans="2:13" ht="41.25" customHeight="1">
      <c r="B58" s="839" t="s">
        <v>2915</v>
      </c>
      <c r="C58" s="999" t="s">
        <v>3205</v>
      </c>
      <c r="D58" s="999" t="s">
        <v>3206</v>
      </c>
      <c r="E58" s="999" t="s">
        <v>3207</v>
      </c>
      <c r="F58" s="842" t="s">
        <v>2538</v>
      </c>
      <c r="G58" s="863">
        <v>43.2</v>
      </c>
      <c r="H58" s="865">
        <v>13709</v>
      </c>
      <c r="I58" s="854">
        <f t="shared" si="0"/>
        <v>10258</v>
      </c>
      <c r="J58" s="843">
        <v>14421</v>
      </c>
      <c r="K58" s="854">
        <f t="shared" si="3"/>
        <v>10790</v>
      </c>
      <c r="L58" s="843">
        <v>23564</v>
      </c>
      <c r="M58" s="855">
        <f t="shared" si="4"/>
        <v>17631</v>
      </c>
    </row>
    <row r="59" spans="2:13" ht="41.25" customHeight="1">
      <c r="B59" s="839" t="s">
        <v>2916</v>
      </c>
      <c r="C59" s="999" t="s">
        <v>3208</v>
      </c>
      <c r="D59" s="999" t="s">
        <v>3209</v>
      </c>
      <c r="E59" s="999" t="s">
        <v>3210</v>
      </c>
      <c r="F59" s="842" t="s">
        <v>2539</v>
      </c>
      <c r="G59" s="869">
        <v>44</v>
      </c>
      <c r="H59" s="865">
        <v>13963</v>
      </c>
      <c r="I59" s="854">
        <f t="shared" si="0"/>
        <v>10448</v>
      </c>
      <c r="J59" s="843">
        <v>14688</v>
      </c>
      <c r="K59" s="854">
        <f t="shared" si="3"/>
        <v>10990</v>
      </c>
      <c r="L59" s="843">
        <v>24001</v>
      </c>
      <c r="M59" s="855">
        <f t="shared" si="4"/>
        <v>17958</v>
      </c>
    </row>
    <row r="60" spans="2:13" ht="41.25" customHeight="1">
      <c r="B60" s="839" t="s">
        <v>2917</v>
      </c>
      <c r="C60" s="999" t="s">
        <v>3211</v>
      </c>
      <c r="D60" s="999" t="s">
        <v>3212</v>
      </c>
      <c r="E60" s="999" t="s">
        <v>3213</v>
      </c>
      <c r="F60" s="842" t="s">
        <v>2540</v>
      </c>
      <c r="G60" s="863">
        <v>44.8</v>
      </c>
      <c r="H60" s="865">
        <v>14217</v>
      </c>
      <c r="I60" s="854">
        <f t="shared" si="0"/>
        <v>10638</v>
      </c>
      <c r="J60" s="843">
        <v>14955</v>
      </c>
      <c r="K60" s="854">
        <f t="shared" si="3"/>
        <v>11190</v>
      </c>
      <c r="L60" s="843">
        <v>24437</v>
      </c>
      <c r="M60" s="855">
        <f t="shared" si="4"/>
        <v>18284</v>
      </c>
    </row>
    <row r="61" spans="2:13" ht="41.25" customHeight="1">
      <c r="B61" s="839" t="s">
        <v>2918</v>
      </c>
      <c r="C61" s="999" t="s">
        <v>3214</v>
      </c>
      <c r="D61" s="999" t="s">
        <v>3215</v>
      </c>
      <c r="E61" s="999" t="s">
        <v>3216</v>
      </c>
      <c r="F61" s="842" t="s">
        <v>2541</v>
      </c>
      <c r="G61" s="869">
        <v>45.6</v>
      </c>
      <c r="H61" s="865">
        <v>14471</v>
      </c>
      <c r="I61" s="854">
        <f t="shared" si="0"/>
        <v>10828</v>
      </c>
      <c r="J61" s="843">
        <v>15222</v>
      </c>
      <c r="K61" s="854">
        <f t="shared" si="3"/>
        <v>11390</v>
      </c>
      <c r="L61" s="843">
        <v>24873</v>
      </c>
      <c r="M61" s="855">
        <f t="shared" si="4"/>
        <v>18610</v>
      </c>
    </row>
    <row r="62" spans="2:13" ht="41.25" customHeight="1">
      <c r="B62" s="839" t="s">
        <v>2919</v>
      </c>
      <c r="C62" s="999" t="s">
        <v>3217</v>
      </c>
      <c r="D62" s="999" t="s">
        <v>3218</v>
      </c>
      <c r="E62" s="999" t="s">
        <v>3219</v>
      </c>
      <c r="F62" s="842" t="s">
        <v>2542</v>
      </c>
      <c r="G62" s="863">
        <v>46.4</v>
      </c>
      <c r="H62" s="866">
        <v>14724</v>
      </c>
      <c r="I62" s="854">
        <f t="shared" si="0"/>
        <v>11017</v>
      </c>
      <c r="J62" s="844">
        <v>15490</v>
      </c>
      <c r="K62" s="854">
        <f t="shared" si="3"/>
        <v>11590</v>
      </c>
      <c r="L62" s="844">
        <v>25309</v>
      </c>
      <c r="M62" s="855">
        <f t="shared" si="4"/>
        <v>18937</v>
      </c>
    </row>
    <row r="63" spans="2:13" ht="41.25" customHeight="1">
      <c r="B63" s="839" t="s">
        <v>2920</v>
      </c>
      <c r="C63" s="999" t="s">
        <v>3220</v>
      </c>
      <c r="D63" s="999" t="s">
        <v>3221</v>
      </c>
      <c r="E63" s="999" t="s">
        <v>3222</v>
      </c>
      <c r="F63" s="842" t="s">
        <v>2543</v>
      </c>
      <c r="G63" s="869">
        <v>47.2</v>
      </c>
      <c r="H63" s="865">
        <v>14978</v>
      </c>
      <c r="I63" s="854">
        <f t="shared" si="0"/>
        <v>11207</v>
      </c>
      <c r="J63" s="843">
        <v>15756</v>
      </c>
      <c r="K63" s="854">
        <f t="shared" si="3"/>
        <v>11789</v>
      </c>
      <c r="L63" s="843">
        <v>25746</v>
      </c>
      <c r="M63" s="855">
        <f t="shared" si="4"/>
        <v>19264</v>
      </c>
    </row>
    <row r="64" spans="2:13" ht="41.25" customHeight="1" thickBot="1">
      <c r="B64" s="840" t="s">
        <v>2921</v>
      </c>
      <c r="C64" s="1000" t="s">
        <v>3223</v>
      </c>
      <c r="D64" s="1000" t="s">
        <v>3224</v>
      </c>
      <c r="E64" s="1000" t="s">
        <v>3225</v>
      </c>
      <c r="F64" s="848" t="s">
        <v>2544</v>
      </c>
      <c r="G64" s="870">
        <v>48</v>
      </c>
      <c r="H64" s="867">
        <v>10134</v>
      </c>
      <c r="I64" s="858">
        <f t="shared" si="0"/>
        <v>7583</v>
      </c>
      <c r="J64" s="849">
        <v>10660</v>
      </c>
      <c r="K64" s="858">
        <f t="shared" si="3"/>
        <v>7976</v>
      </c>
      <c r="L64" s="850">
        <v>17420</v>
      </c>
      <c r="M64" s="859">
        <f t="shared" si="4"/>
        <v>13034</v>
      </c>
    </row>
  </sheetData>
  <mergeCells count="10">
    <mergeCell ref="B6:G6"/>
    <mergeCell ref="H4:I5"/>
    <mergeCell ref="J4:K5"/>
    <mergeCell ref="L4:M5"/>
    <mergeCell ref="F1:K1"/>
    <mergeCell ref="B3:M3"/>
    <mergeCell ref="F4:F5"/>
    <mergeCell ref="B4:B5"/>
    <mergeCell ref="G4:G5"/>
    <mergeCell ref="H2:K2"/>
  </mergeCells>
  <hyperlinks>
    <hyperlink ref="B1" location="main!A1" display="НАЗАД" xr:uid="{00000000-0004-0000-2200-000000000000}"/>
  </hyperlinks>
  <printOptions horizontalCentered="1"/>
  <pageMargins left="0" right="0" top="0.39370078740157483" bottom="0.39370078740157483" header="0" footer="0"/>
  <pageSetup paperSize="9" scale="24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722945" r:id="rId4" name="TextBox1">
          <controlPr defaultSize="0" autoFill="0" autoLine="0" linkedCell="скидка!F3" r:id="rId5">
            <anchor moveWithCells="1">
              <from>
                <xdr:col>10</xdr:col>
                <xdr:colOff>2697480</xdr:colOff>
                <xdr:row>0</xdr:row>
                <xdr:rowOff>106680</xdr:rowOff>
              </from>
              <to>
                <xdr:col>11</xdr:col>
                <xdr:colOff>670560</xdr:colOff>
                <xdr:row>0</xdr:row>
                <xdr:rowOff>487680</xdr:rowOff>
              </to>
            </anchor>
          </controlPr>
        </control>
      </mc:Choice>
      <mc:Fallback>
        <control shapeId="722945" r:id="rId4" name="TextBox1"/>
      </mc:Fallback>
    </mc:AlternateContent>
    <mc:AlternateContent xmlns:mc="http://schemas.openxmlformats.org/markup-compatibility/2006">
      <mc:Choice Requires="x14">
        <control shapeId="722946" r:id="rId6" name="TextBox2">
          <controlPr defaultSize="0" autoFill="0" autoLine="0" linkedCell="скидка!F7" r:id="rId7">
            <anchor moveWithCells="1">
              <from>
                <xdr:col>11</xdr:col>
                <xdr:colOff>2689860</xdr:colOff>
                <xdr:row>0</xdr:row>
                <xdr:rowOff>137160</xdr:rowOff>
              </from>
              <to>
                <xdr:col>12</xdr:col>
                <xdr:colOff>662940</xdr:colOff>
                <xdr:row>0</xdr:row>
                <xdr:rowOff>518160</xdr:rowOff>
              </to>
            </anchor>
          </controlPr>
        </control>
      </mc:Choice>
      <mc:Fallback>
        <control shapeId="722946" r:id="rId6" name="TextBox2"/>
      </mc:Fallback>
    </mc:AlternateContent>
    <mc:AlternateContent xmlns:mc="http://schemas.openxmlformats.org/markup-compatibility/2006">
      <mc:Choice Requires="x14">
        <control shapeId="722947" r:id="rId8" name="Label1">
          <controlPr defaultSize="0" autoLine="0" r:id="rId9">
            <anchor moveWithCells="1">
              <from>
                <xdr:col>10</xdr:col>
                <xdr:colOff>1066800</xdr:colOff>
                <xdr:row>0</xdr:row>
                <xdr:rowOff>152400</xdr:rowOff>
              </from>
              <to>
                <xdr:col>10</xdr:col>
                <xdr:colOff>2552700</xdr:colOff>
                <xdr:row>0</xdr:row>
                <xdr:rowOff>533400</xdr:rowOff>
              </to>
            </anchor>
          </controlPr>
        </control>
      </mc:Choice>
      <mc:Fallback>
        <control shapeId="722947" r:id="rId8" name="Label1"/>
      </mc:Fallback>
    </mc:AlternateContent>
    <mc:AlternateContent xmlns:mc="http://schemas.openxmlformats.org/markup-compatibility/2006">
      <mc:Choice Requires="x14">
        <control shapeId="722948" r:id="rId10" name="Label2">
          <controlPr defaultSize="0" autoLine="0" r:id="rId11">
            <anchor moveWithCells="1">
              <from>
                <xdr:col>11</xdr:col>
                <xdr:colOff>1127760</xdr:colOff>
                <xdr:row>0</xdr:row>
                <xdr:rowOff>121920</xdr:rowOff>
              </from>
              <to>
                <xdr:col>11</xdr:col>
                <xdr:colOff>2613660</xdr:colOff>
                <xdr:row>0</xdr:row>
                <xdr:rowOff>502920</xdr:rowOff>
              </to>
            </anchor>
          </controlPr>
        </control>
      </mc:Choice>
      <mc:Fallback>
        <control shapeId="722948" r:id="rId10" name="Label2"/>
      </mc:Fallback>
    </mc:AlternateContent>
  </control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Лист40">
    <pageSetUpPr fitToPage="1"/>
  </sheetPr>
  <dimension ref="A1:M14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102.6640625" style="60" hidden="1" customWidth="1"/>
    <col min="4" max="4" width="85.109375" style="60" hidden="1" customWidth="1"/>
    <col min="5" max="5" width="71.5546875" style="60" hidden="1" customWidth="1"/>
    <col min="6" max="6" width="49.6640625" style="60" customWidth="1"/>
    <col min="7" max="7" width="15.5546875" style="60" customWidth="1"/>
    <col min="8" max="8" width="40.6640625" style="61" customWidth="1"/>
    <col min="9" max="12" width="40.6640625" style="62" customWidth="1"/>
    <col min="13" max="13" width="40.6640625" style="63" customWidth="1"/>
    <col min="14" max="16384" width="9.109375" style="60"/>
  </cols>
  <sheetData>
    <row r="1" spans="1:13" ht="46.2">
      <c r="B1" s="70" t="s">
        <v>57</v>
      </c>
      <c r="C1" s="70"/>
      <c r="D1" s="70"/>
      <c r="E1" s="70"/>
      <c r="F1" s="1369" t="str">
        <f>B3</f>
        <v>Прайс-лист столешницы</v>
      </c>
      <c r="G1" s="1369"/>
      <c r="H1" s="1369"/>
      <c r="I1" s="1369"/>
      <c r="J1" s="1369"/>
      <c r="K1" s="1369"/>
      <c r="L1" s="1002"/>
      <c r="M1" s="59"/>
    </row>
    <row r="2" spans="1:13" s="80" customFormat="1" ht="129" customHeight="1">
      <c r="A2" s="78" t="s">
        <v>0</v>
      </c>
      <c r="B2" s="81"/>
      <c r="C2" s="81"/>
      <c r="D2" s="81"/>
      <c r="E2" s="81"/>
      <c r="F2" s="79"/>
      <c r="G2" s="79"/>
      <c r="H2" s="79"/>
      <c r="I2" s="1386" t="s">
        <v>4031</v>
      </c>
      <c r="J2" s="1386"/>
      <c r="K2" s="1340"/>
      <c r="L2" s="1340"/>
      <c r="M2" s="1336"/>
    </row>
    <row r="3" spans="1:13" s="86" customFormat="1" ht="61.2" thickBot="1">
      <c r="A3" s="58"/>
      <c r="B3" s="1370" t="s">
        <v>2547</v>
      </c>
      <c r="C3" s="1370"/>
      <c r="D3" s="1370"/>
      <c r="E3" s="1370"/>
      <c r="F3" s="1370"/>
      <c r="G3" s="1370"/>
      <c r="H3" s="1370"/>
      <c r="I3" s="1370"/>
      <c r="J3" s="1370"/>
      <c r="K3" s="1370"/>
      <c r="L3" s="1370"/>
      <c r="M3" s="1370"/>
    </row>
    <row r="4" spans="1:13" ht="315.75" customHeight="1">
      <c r="B4" s="1630" t="s">
        <v>3246</v>
      </c>
      <c r="C4" s="1632" t="s">
        <v>1255</v>
      </c>
      <c r="D4" s="1633"/>
      <c r="E4" s="1633"/>
      <c r="F4" s="1638" t="s">
        <v>2</v>
      </c>
      <c r="G4" s="1628" t="s">
        <v>3</v>
      </c>
      <c r="H4" s="1620" t="s">
        <v>2545</v>
      </c>
      <c r="I4" s="1621"/>
      <c r="J4" s="1620" t="s">
        <v>3048</v>
      </c>
      <c r="K4" s="1621"/>
      <c r="L4" s="1620" t="s">
        <v>2546</v>
      </c>
      <c r="M4" s="1621"/>
    </row>
    <row r="5" spans="1:13" ht="200.25" customHeight="1" thickBot="1">
      <c r="B5" s="1631"/>
      <c r="C5" s="1634"/>
      <c r="D5" s="1635"/>
      <c r="E5" s="1635"/>
      <c r="F5" s="1639"/>
      <c r="G5" s="1641"/>
      <c r="H5" s="1622"/>
      <c r="I5" s="1623"/>
      <c r="J5" s="1622"/>
      <c r="K5" s="1623"/>
      <c r="L5" s="1622"/>
      <c r="M5" s="1623"/>
    </row>
    <row r="6" spans="1:13" ht="96" customHeight="1" thickBot="1">
      <c r="B6" s="1631"/>
      <c r="C6" s="1636"/>
      <c r="D6" s="1637"/>
      <c r="E6" s="1637"/>
      <c r="F6" s="1640"/>
      <c r="G6" s="1641"/>
      <c r="H6" s="1010" t="s">
        <v>4</v>
      </c>
      <c r="I6" s="1010" t="s">
        <v>5</v>
      </c>
      <c r="J6" s="1010" t="s">
        <v>4</v>
      </c>
      <c r="K6" s="1010" t="s">
        <v>5</v>
      </c>
      <c r="L6" s="1010" t="s">
        <v>4</v>
      </c>
      <c r="M6" s="1010" t="s">
        <v>5</v>
      </c>
    </row>
    <row r="7" spans="1:13" ht="43.5" customHeight="1" thickBot="1">
      <c r="B7" s="1014" t="s">
        <v>3245</v>
      </c>
      <c r="C7" s="1015" t="s">
        <v>3052</v>
      </c>
      <c r="D7" s="1015" t="s">
        <v>3053</v>
      </c>
      <c r="E7" s="1015" t="s">
        <v>3054</v>
      </c>
      <c r="F7" s="1016" t="s">
        <v>3734</v>
      </c>
      <c r="G7" s="1017"/>
      <c r="H7" s="1018">
        <v>14195</v>
      </c>
      <c r="I7" s="1019">
        <f>ROUNDUP(CEILING(H7*(1-скидка),1)*(1+наценка),1)</f>
        <v>10621</v>
      </c>
      <c r="J7" s="1020">
        <v>14590</v>
      </c>
      <c r="K7" s="1019">
        <f>ROUNDUP(CEILING(J7*(1-скидка),1)*(1+наценка),1)</f>
        <v>10917</v>
      </c>
      <c r="L7" s="1021">
        <v>19669</v>
      </c>
      <c r="M7" s="1022">
        <f>ROUNDUP(CEILING(L7*(1-скидка),1)*(1+наценка),1)</f>
        <v>14717</v>
      </c>
    </row>
    <row r="8" spans="1:13" ht="43.5" customHeight="1">
      <c r="B8" s="1081"/>
      <c r="C8" s="1082"/>
      <c r="D8" s="1082"/>
      <c r="E8" s="1082"/>
      <c r="F8" s="1083"/>
      <c r="G8" s="1084"/>
      <c r="H8" s="1078"/>
      <c r="I8" s="1079"/>
      <c r="J8" s="1078"/>
      <c r="K8" s="1079"/>
      <c r="L8" s="1080"/>
      <c r="M8" s="1079"/>
    </row>
    <row r="9" spans="1:13" ht="43.5" customHeight="1" thickBot="1">
      <c r="B9" s="1081"/>
      <c r="C9" s="1082"/>
      <c r="D9" s="1082"/>
      <c r="E9" s="1082"/>
      <c r="F9" s="1083"/>
      <c r="G9" s="1084"/>
      <c r="H9" s="1078"/>
      <c r="I9" s="1079"/>
      <c r="J9" s="1078"/>
      <c r="K9" s="1079"/>
      <c r="L9" s="1080"/>
      <c r="M9" s="1079"/>
    </row>
    <row r="10" spans="1:13" ht="83.25" customHeight="1">
      <c r="B10" s="1630" t="s">
        <v>3484</v>
      </c>
      <c r="C10" s="1632" t="s">
        <v>1255</v>
      </c>
      <c r="D10" s="1633"/>
      <c r="E10" s="1633"/>
      <c r="F10" s="1638" t="s">
        <v>2</v>
      </c>
      <c r="G10" s="1628" t="s">
        <v>3</v>
      </c>
      <c r="H10" s="1642" t="s">
        <v>3310</v>
      </c>
      <c r="I10" s="1643"/>
      <c r="J10" s="1643"/>
      <c r="K10" s="1643"/>
      <c r="L10" s="1643"/>
      <c r="M10" s="1644"/>
    </row>
    <row r="11" spans="1:13" ht="200.25" customHeight="1" thickBot="1">
      <c r="B11" s="1631"/>
      <c r="C11" s="1634"/>
      <c r="D11" s="1635"/>
      <c r="E11" s="1635"/>
      <c r="F11" s="1639"/>
      <c r="G11" s="1641"/>
      <c r="H11" s="1645"/>
      <c r="I11" s="1646"/>
      <c r="J11" s="1647"/>
      <c r="K11" s="1647"/>
      <c r="L11" s="1647"/>
      <c r="M11" s="1648"/>
    </row>
    <row r="12" spans="1:13" ht="200.1" customHeight="1" thickBot="1">
      <c r="B12" s="1631"/>
      <c r="C12" s="1636"/>
      <c r="D12" s="1637"/>
      <c r="E12" s="1637"/>
      <c r="F12" s="1640"/>
      <c r="G12" s="1634"/>
      <c r="H12" s="1116"/>
      <c r="I12" s="1142" t="s">
        <v>4029</v>
      </c>
      <c r="J12" s="1142" t="s">
        <v>3544</v>
      </c>
      <c r="K12" s="1142"/>
      <c r="L12" s="1142" t="s">
        <v>4030</v>
      </c>
      <c r="M12" s="1142" t="s">
        <v>3545</v>
      </c>
    </row>
    <row r="13" spans="1:13" ht="43.5" customHeight="1">
      <c r="B13" s="1123" t="s">
        <v>3308</v>
      </c>
      <c r="C13" s="997" t="s">
        <v>3052</v>
      </c>
      <c r="D13" s="997" t="s">
        <v>3053</v>
      </c>
      <c r="E13" s="1119" t="s">
        <v>3054</v>
      </c>
      <c r="F13" s="1121" t="s">
        <v>3309</v>
      </c>
      <c r="G13" s="868"/>
      <c r="H13" s="1117"/>
      <c r="I13" s="1117">
        <v>11399</v>
      </c>
      <c r="J13" s="1117">
        <v>11850</v>
      </c>
      <c r="K13" s="852"/>
      <c r="L13" s="852">
        <f>ROUNDUP(CEILING(I13*(1-скидка),1)*(1+наценка),1)</f>
        <v>8529</v>
      </c>
      <c r="M13" s="852">
        <f>ROUNDUP(CEILING(J13*(1-скидка),1)*(1+наценка),1)</f>
        <v>8867</v>
      </c>
    </row>
    <row r="14" spans="1:13" ht="43.5" customHeight="1" thickBot="1">
      <c r="B14" s="1124" t="s">
        <v>3485</v>
      </c>
      <c r="C14" s="1118"/>
      <c r="D14" s="1118"/>
      <c r="E14" s="1118"/>
      <c r="F14" s="1122" t="s">
        <v>3486</v>
      </c>
      <c r="G14" s="1120"/>
      <c r="H14" s="1125"/>
      <c r="I14" s="1125">
        <v>11965</v>
      </c>
      <c r="J14" s="1125">
        <v>12514</v>
      </c>
      <c r="K14" s="1126"/>
      <c r="L14" s="1126">
        <f>ROUNDUP(CEILING(I14*(1-скидка),1)*(1+наценка),1)</f>
        <v>8953</v>
      </c>
      <c r="M14" s="1126">
        <f>ROUNDUP(CEILING(J14*(1-скидка),1)*(1+наценка),1)</f>
        <v>9363</v>
      </c>
    </row>
  </sheetData>
  <mergeCells count="15">
    <mergeCell ref="H10:M11"/>
    <mergeCell ref="B10:B12"/>
    <mergeCell ref="C10:E12"/>
    <mergeCell ref="F10:F12"/>
    <mergeCell ref="G10:G12"/>
    <mergeCell ref="F1:K1"/>
    <mergeCell ref="B3:M3"/>
    <mergeCell ref="B4:B6"/>
    <mergeCell ref="C4:E6"/>
    <mergeCell ref="F4:F6"/>
    <mergeCell ref="G4:G6"/>
    <mergeCell ref="H4:I5"/>
    <mergeCell ref="J4:K5"/>
    <mergeCell ref="L4:M5"/>
    <mergeCell ref="I2:J2"/>
  </mergeCells>
  <hyperlinks>
    <hyperlink ref="B1" location="main!A1" display="НАЗАД" xr:uid="{00000000-0004-0000-2300-000000000000}"/>
  </hyperlinks>
  <printOptions horizontalCentered="1"/>
  <pageMargins left="0" right="0" top="0.39370078740157483" bottom="0.39370078740157483" header="0" footer="0"/>
  <pageSetup paperSize="9" scale="24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736257" r:id="rId4" name="TextBox1">
          <controlPr defaultSize="0" autoFill="0" autoLine="0" linkedCell="скидка!F3" r:id="rId5">
            <anchor moveWithCells="1">
              <from>
                <xdr:col>10</xdr:col>
                <xdr:colOff>2697480</xdr:colOff>
                <xdr:row>0</xdr:row>
                <xdr:rowOff>106680</xdr:rowOff>
              </from>
              <to>
                <xdr:col>11</xdr:col>
                <xdr:colOff>670560</xdr:colOff>
                <xdr:row>0</xdr:row>
                <xdr:rowOff>487680</xdr:rowOff>
              </to>
            </anchor>
          </controlPr>
        </control>
      </mc:Choice>
      <mc:Fallback>
        <control shapeId="736257" r:id="rId4" name="TextBox1"/>
      </mc:Fallback>
    </mc:AlternateContent>
    <mc:AlternateContent xmlns:mc="http://schemas.openxmlformats.org/markup-compatibility/2006">
      <mc:Choice Requires="x14">
        <control shapeId="736258" r:id="rId6" name="TextBox2">
          <controlPr defaultSize="0" autoFill="0" autoLine="0" linkedCell="скидка!F7" r:id="rId7">
            <anchor moveWithCells="1">
              <from>
                <xdr:col>11</xdr:col>
                <xdr:colOff>2689860</xdr:colOff>
                <xdr:row>0</xdr:row>
                <xdr:rowOff>137160</xdr:rowOff>
              </from>
              <to>
                <xdr:col>12</xdr:col>
                <xdr:colOff>662940</xdr:colOff>
                <xdr:row>0</xdr:row>
                <xdr:rowOff>518160</xdr:rowOff>
              </to>
            </anchor>
          </controlPr>
        </control>
      </mc:Choice>
      <mc:Fallback>
        <control shapeId="736258" r:id="rId6" name="TextBox2"/>
      </mc:Fallback>
    </mc:AlternateContent>
    <mc:AlternateContent xmlns:mc="http://schemas.openxmlformats.org/markup-compatibility/2006">
      <mc:Choice Requires="x14">
        <control shapeId="736259" r:id="rId8" name="Label1">
          <controlPr defaultSize="0" autoLine="0" r:id="rId9">
            <anchor moveWithCells="1">
              <from>
                <xdr:col>10</xdr:col>
                <xdr:colOff>1066800</xdr:colOff>
                <xdr:row>0</xdr:row>
                <xdr:rowOff>152400</xdr:rowOff>
              </from>
              <to>
                <xdr:col>10</xdr:col>
                <xdr:colOff>2552700</xdr:colOff>
                <xdr:row>0</xdr:row>
                <xdr:rowOff>533400</xdr:rowOff>
              </to>
            </anchor>
          </controlPr>
        </control>
      </mc:Choice>
      <mc:Fallback>
        <control shapeId="736259" r:id="rId8" name="Label1"/>
      </mc:Fallback>
    </mc:AlternateContent>
    <mc:AlternateContent xmlns:mc="http://schemas.openxmlformats.org/markup-compatibility/2006">
      <mc:Choice Requires="x14">
        <control shapeId="736260" r:id="rId10" name="Label2">
          <controlPr defaultSize="0" autoLine="0" r:id="rId11">
            <anchor moveWithCells="1">
              <from>
                <xdr:col>11</xdr:col>
                <xdr:colOff>1127760</xdr:colOff>
                <xdr:row>0</xdr:row>
                <xdr:rowOff>121920</xdr:rowOff>
              </from>
              <to>
                <xdr:col>11</xdr:col>
                <xdr:colOff>2613660</xdr:colOff>
                <xdr:row>0</xdr:row>
                <xdr:rowOff>502920</xdr:rowOff>
              </to>
            </anchor>
          </controlPr>
        </control>
      </mc:Choice>
      <mc:Fallback>
        <control shapeId="736260" r:id="rId10" name="Label2"/>
      </mc:Fallback>
    </mc:AlternateContent>
  </control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Лист27"/>
  <dimension ref="A1:G39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34.799999999999997"/>
  <cols>
    <col min="1" max="1" width="6.109375" style="57" customWidth="1"/>
    <col min="2" max="2" width="174" style="60" customWidth="1"/>
    <col min="3" max="3" width="126.5546875" style="60" hidden="1" customWidth="1"/>
    <col min="4" max="4" width="35.88671875" style="60" customWidth="1"/>
    <col min="5" max="5" width="15.5546875" style="60" customWidth="1"/>
    <col min="6" max="6" width="40.6640625" style="61" customWidth="1"/>
    <col min="7" max="7" width="40.6640625" style="62" customWidth="1"/>
    <col min="8" max="16384" width="9.109375" style="60"/>
  </cols>
  <sheetData>
    <row r="1" spans="1:7" ht="46.2">
      <c r="B1" s="70" t="s">
        <v>57</v>
      </c>
      <c r="C1" s="70"/>
      <c r="D1" s="1369" t="str">
        <f>B3</f>
        <v>Прайс-лист стеновые панели</v>
      </c>
      <c r="E1" s="1369"/>
      <c r="F1" s="1369"/>
      <c r="G1" s="1369"/>
    </row>
    <row r="2" spans="1:7" s="80" customFormat="1" ht="129" customHeight="1">
      <c r="A2" s="78" t="s">
        <v>0</v>
      </c>
      <c r="B2" s="81"/>
      <c r="C2" s="81"/>
      <c r="D2" s="1663" t="s">
        <v>4031</v>
      </c>
      <c r="E2" s="1663"/>
      <c r="F2" s="1340"/>
      <c r="G2" s="1340"/>
    </row>
    <row r="3" spans="1:7" s="86" customFormat="1" ht="61.2" thickBot="1">
      <c r="A3" s="58"/>
      <c r="B3" s="1370" t="s">
        <v>2548</v>
      </c>
      <c r="C3" s="1370"/>
      <c r="D3" s="1370"/>
      <c r="E3" s="1370"/>
      <c r="F3" s="1370"/>
      <c r="G3" s="1370"/>
    </row>
    <row r="4" spans="1:7" ht="53.25" customHeight="1">
      <c r="B4" s="1652" t="s">
        <v>2079</v>
      </c>
      <c r="C4" s="1628"/>
      <c r="D4" s="1655" t="s">
        <v>2</v>
      </c>
      <c r="E4" s="1658" t="s">
        <v>3</v>
      </c>
      <c r="F4" s="1661" t="s">
        <v>4</v>
      </c>
      <c r="G4" s="1661" t="s">
        <v>5</v>
      </c>
    </row>
    <row r="5" spans="1:7" ht="32.25" customHeight="1">
      <c r="B5" s="1653"/>
      <c r="C5" s="1641"/>
      <c r="D5" s="1656"/>
      <c r="E5" s="1659"/>
      <c r="F5" s="1662"/>
      <c r="G5" s="1662"/>
    </row>
    <row r="6" spans="1:7" ht="39.75" customHeight="1" thickBot="1">
      <c r="B6" s="1654"/>
      <c r="C6" s="1629"/>
      <c r="D6" s="1657"/>
      <c r="E6" s="1660"/>
      <c r="F6" s="1662"/>
      <c r="G6" s="1662"/>
    </row>
    <row r="7" spans="1:7" ht="41.25" customHeight="1">
      <c r="B7" s="1649" t="s">
        <v>2549</v>
      </c>
      <c r="C7" s="1650"/>
      <c r="D7" s="1650"/>
      <c r="E7" s="1650"/>
      <c r="F7" s="1650"/>
      <c r="G7" s="1651"/>
    </row>
    <row r="8" spans="1:7" ht="41.25" customHeight="1">
      <c r="B8" s="839" t="s">
        <v>2948</v>
      </c>
      <c r="C8" s="853" t="s">
        <v>2979</v>
      </c>
      <c r="D8" s="842" t="s">
        <v>2550</v>
      </c>
      <c r="E8" s="871">
        <v>7.5</v>
      </c>
      <c r="F8" s="844">
        <v>5811</v>
      </c>
      <c r="G8" s="855">
        <f t="shared" ref="G8:G39" si="0">ROUNDUP(CEILING(F8*(1-скидка),1)*(1+наценка),1)</f>
        <v>4348</v>
      </c>
    </row>
    <row r="9" spans="1:7" ht="41.25" customHeight="1">
      <c r="B9" s="839" t="s">
        <v>2949</v>
      </c>
      <c r="C9" s="853" t="s">
        <v>2980</v>
      </c>
      <c r="D9" s="842" t="s">
        <v>2550</v>
      </c>
      <c r="E9" s="871">
        <v>7.5</v>
      </c>
      <c r="F9" s="844">
        <v>5811</v>
      </c>
      <c r="G9" s="855">
        <f t="shared" si="0"/>
        <v>4348</v>
      </c>
    </row>
    <row r="10" spans="1:7" ht="41.25" customHeight="1">
      <c r="B10" s="839" t="s">
        <v>2950</v>
      </c>
      <c r="C10" s="853" t="s">
        <v>2981</v>
      </c>
      <c r="D10" s="842" t="s">
        <v>2550</v>
      </c>
      <c r="E10" s="871">
        <v>7.5</v>
      </c>
      <c r="F10" s="844">
        <v>5811</v>
      </c>
      <c r="G10" s="855">
        <f t="shared" si="0"/>
        <v>4348</v>
      </c>
    </row>
    <row r="11" spans="1:7" ht="41.25" customHeight="1">
      <c r="B11" s="839" t="s">
        <v>2951</v>
      </c>
      <c r="C11" s="853" t="s">
        <v>2982</v>
      </c>
      <c r="D11" s="842" t="s">
        <v>2550</v>
      </c>
      <c r="E11" s="871">
        <v>7.5</v>
      </c>
      <c r="F11" s="844">
        <v>5811</v>
      </c>
      <c r="G11" s="855">
        <f t="shared" si="0"/>
        <v>4348</v>
      </c>
    </row>
    <row r="12" spans="1:7" ht="41.25" customHeight="1">
      <c r="B12" s="839" t="s">
        <v>2952</v>
      </c>
      <c r="C12" s="853" t="s">
        <v>2983</v>
      </c>
      <c r="D12" s="842" t="s">
        <v>2550</v>
      </c>
      <c r="E12" s="871">
        <v>7.5</v>
      </c>
      <c r="F12" s="844">
        <v>5811</v>
      </c>
      <c r="G12" s="855">
        <f t="shared" si="0"/>
        <v>4348</v>
      </c>
    </row>
    <row r="13" spans="1:7" ht="41.25" customHeight="1">
      <c r="B13" s="839" t="s">
        <v>2953</v>
      </c>
      <c r="C13" s="853" t="s">
        <v>2984</v>
      </c>
      <c r="D13" s="842" t="s">
        <v>2550</v>
      </c>
      <c r="E13" s="871">
        <v>7.5</v>
      </c>
      <c r="F13" s="844">
        <v>5811</v>
      </c>
      <c r="G13" s="855">
        <f t="shared" si="0"/>
        <v>4348</v>
      </c>
    </row>
    <row r="14" spans="1:7" ht="41.25" customHeight="1">
      <c r="B14" s="839" t="s">
        <v>2954</v>
      </c>
      <c r="C14" s="853" t="s">
        <v>2985</v>
      </c>
      <c r="D14" s="842" t="s">
        <v>2550</v>
      </c>
      <c r="E14" s="871">
        <v>7.5</v>
      </c>
      <c r="F14" s="844">
        <v>5811</v>
      </c>
      <c r="G14" s="855">
        <f t="shared" si="0"/>
        <v>4348</v>
      </c>
    </row>
    <row r="15" spans="1:7" ht="41.25" customHeight="1">
      <c r="B15" s="839" t="s">
        <v>2955</v>
      </c>
      <c r="C15" s="853" t="s">
        <v>2986</v>
      </c>
      <c r="D15" s="842" t="s">
        <v>2550</v>
      </c>
      <c r="E15" s="871">
        <v>7.5</v>
      </c>
      <c r="F15" s="844">
        <v>10960</v>
      </c>
      <c r="G15" s="855">
        <f t="shared" si="0"/>
        <v>8201</v>
      </c>
    </row>
    <row r="16" spans="1:7" ht="41.25" customHeight="1">
      <c r="B16" s="839" t="s">
        <v>2956</v>
      </c>
      <c r="C16" s="853" t="s">
        <v>2987</v>
      </c>
      <c r="D16" s="842" t="s">
        <v>2550</v>
      </c>
      <c r="E16" s="871">
        <v>7.5</v>
      </c>
      <c r="F16" s="844">
        <v>5811</v>
      </c>
      <c r="G16" s="855">
        <f t="shared" si="0"/>
        <v>4348</v>
      </c>
    </row>
    <row r="17" spans="2:7" ht="41.25" customHeight="1">
      <c r="B17" s="839" t="s">
        <v>2957</v>
      </c>
      <c r="C17" s="853" t="s">
        <v>2988</v>
      </c>
      <c r="D17" s="842" t="s">
        <v>2550</v>
      </c>
      <c r="E17" s="871">
        <v>7.5</v>
      </c>
      <c r="F17" s="844">
        <v>5811</v>
      </c>
      <c r="G17" s="855">
        <f t="shared" si="0"/>
        <v>4348</v>
      </c>
    </row>
    <row r="18" spans="2:7" ht="41.25" customHeight="1">
      <c r="B18" s="839" t="s">
        <v>2958</v>
      </c>
      <c r="C18" s="853" t="s">
        <v>2989</v>
      </c>
      <c r="D18" s="842" t="s">
        <v>2550</v>
      </c>
      <c r="E18" s="871">
        <v>7.5</v>
      </c>
      <c r="F18" s="844">
        <v>10960</v>
      </c>
      <c r="G18" s="855">
        <f t="shared" si="0"/>
        <v>8201</v>
      </c>
    </row>
    <row r="19" spans="2:7" ht="41.25" customHeight="1">
      <c r="B19" s="839" t="s">
        <v>2959</v>
      </c>
      <c r="C19" s="853" t="s">
        <v>2990</v>
      </c>
      <c r="D19" s="842" t="s">
        <v>2550</v>
      </c>
      <c r="E19" s="871">
        <v>7.5</v>
      </c>
      <c r="F19" s="844">
        <v>5811</v>
      </c>
      <c r="G19" s="855">
        <f t="shared" si="0"/>
        <v>4348</v>
      </c>
    </row>
    <row r="20" spans="2:7" ht="41.25" customHeight="1">
      <c r="B20" s="839" t="s">
        <v>2960</v>
      </c>
      <c r="C20" s="853" t="s">
        <v>2991</v>
      </c>
      <c r="D20" s="842" t="s">
        <v>2550</v>
      </c>
      <c r="E20" s="871">
        <v>7.5</v>
      </c>
      <c r="F20" s="844">
        <v>10960</v>
      </c>
      <c r="G20" s="855">
        <f t="shared" si="0"/>
        <v>8201</v>
      </c>
    </row>
    <row r="21" spans="2:7" ht="41.25" customHeight="1">
      <c r="B21" s="839" t="s">
        <v>2961</v>
      </c>
      <c r="C21" s="853" t="s">
        <v>2992</v>
      </c>
      <c r="D21" s="842" t="s">
        <v>2550</v>
      </c>
      <c r="E21" s="871">
        <v>7.5</v>
      </c>
      <c r="F21" s="844">
        <v>5811</v>
      </c>
      <c r="G21" s="855">
        <f t="shared" si="0"/>
        <v>4348</v>
      </c>
    </row>
    <row r="22" spans="2:7" ht="41.25" customHeight="1">
      <c r="B22" s="839" t="s">
        <v>2962</v>
      </c>
      <c r="C22" s="853" t="s">
        <v>2993</v>
      </c>
      <c r="D22" s="842" t="s">
        <v>2550</v>
      </c>
      <c r="E22" s="871">
        <v>7.5</v>
      </c>
      <c r="F22" s="844">
        <v>5811</v>
      </c>
      <c r="G22" s="855">
        <f t="shared" si="0"/>
        <v>4348</v>
      </c>
    </row>
    <row r="23" spans="2:7" ht="41.25" customHeight="1">
      <c r="B23" s="839" t="s">
        <v>2963</v>
      </c>
      <c r="C23" s="853" t="s">
        <v>2994</v>
      </c>
      <c r="D23" s="842" t="s">
        <v>2550</v>
      </c>
      <c r="E23" s="871">
        <v>7.5</v>
      </c>
      <c r="F23" s="844">
        <v>5811</v>
      </c>
      <c r="G23" s="855">
        <f t="shared" si="0"/>
        <v>4348</v>
      </c>
    </row>
    <row r="24" spans="2:7" ht="41.25" customHeight="1">
      <c r="B24" s="839" t="s">
        <v>2964</v>
      </c>
      <c r="C24" s="853" t="s">
        <v>2995</v>
      </c>
      <c r="D24" s="842" t="s">
        <v>2550</v>
      </c>
      <c r="E24" s="871">
        <v>7.5</v>
      </c>
      <c r="F24" s="844">
        <v>5811</v>
      </c>
      <c r="G24" s="855">
        <f t="shared" si="0"/>
        <v>4348</v>
      </c>
    </row>
    <row r="25" spans="2:7" ht="41.25" customHeight="1">
      <c r="B25" s="839" t="s">
        <v>2965</v>
      </c>
      <c r="C25" s="853" t="s">
        <v>2996</v>
      </c>
      <c r="D25" s="842" t="s">
        <v>2550</v>
      </c>
      <c r="E25" s="871">
        <v>7.5</v>
      </c>
      <c r="F25" s="844">
        <v>5811</v>
      </c>
      <c r="G25" s="855">
        <f t="shared" si="0"/>
        <v>4348</v>
      </c>
    </row>
    <row r="26" spans="2:7" ht="41.25" customHeight="1">
      <c r="B26" s="839" t="s">
        <v>2966</v>
      </c>
      <c r="C26" s="853" t="s">
        <v>2997</v>
      </c>
      <c r="D26" s="842" t="s">
        <v>2550</v>
      </c>
      <c r="E26" s="871">
        <v>7.5</v>
      </c>
      <c r="F26" s="844">
        <v>10960</v>
      </c>
      <c r="G26" s="855">
        <f t="shared" si="0"/>
        <v>8201</v>
      </c>
    </row>
    <row r="27" spans="2:7" ht="41.25" customHeight="1" thickBot="1">
      <c r="B27" s="873" t="s">
        <v>2967</v>
      </c>
      <c r="C27" s="874" t="s">
        <v>2998</v>
      </c>
      <c r="D27" s="875" t="s">
        <v>2550</v>
      </c>
      <c r="E27" s="876">
        <v>7.5</v>
      </c>
      <c r="F27" s="844">
        <v>5811</v>
      </c>
      <c r="G27" s="877">
        <f t="shared" si="0"/>
        <v>4348</v>
      </c>
    </row>
    <row r="28" spans="2:7" ht="41.25" customHeight="1">
      <c r="B28" s="1649" t="s">
        <v>2551</v>
      </c>
      <c r="C28" s="1650"/>
      <c r="D28" s="1650"/>
      <c r="E28" s="1650"/>
      <c r="F28" s="1650"/>
      <c r="G28" s="1651"/>
    </row>
    <row r="29" spans="2:7" ht="41.25" customHeight="1">
      <c r="B29" s="878" t="s">
        <v>2968</v>
      </c>
      <c r="C29" s="879" t="s">
        <v>2999</v>
      </c>
      <c r="D29" s="880" t="s">
        <v>2550</v>
      </c>
      <c r="E29" s="881">
        <v>7.5</v>
      </c>
      <c r="F29" s="882">
        <v>5651</v>
      </c>
      <c r="G29" s="883">
        <f t="shared" si="0"/>
        <v>4229</v>
      </c>
    </row>
    <row r="30" spans="2:7" ht="41.25" customHeight="1">
      <c r="B30" s="839" t="s">
        <v>2969</v>
      </c>
      <c r="C30" s="856" t="s">
        <v>3000</v>
      </c>
      <c r="D30" s="842" t="s">
        <v>2550</v>
      </c>
      <c r="E30" s="871">
        <v>7.5</v>
      </c>
      <c r="F30" s="882">
        <v>5651</v>
      </c>
      <c r="G30" s="855">
        <f t="shared" si="0"/>
        <v>4229</v>
      </c>
    </row>
    <row r="31" spans="2:7" ht="41.25" customHeight="1">
      <c r="B31" s="839" t="s">
        <v>2970</v>
      </c>
      <c r="C31" s="856" t="s">
        <v>3001</v>
      </c>
      <c r="D31" s="842" t="s">
        <v>2550</v>
      </c>
      <c r="E31" s="871">
        <v>7.5</v>
      </c>
      <c r="F31" s="882">
        <v>5651</v>
      </c>
      <c r="G31" s="855">
        <f t="shared" si="0"/>
        <v>4229</v>
      </c>
    </row>
    <row r="32" spans="2:7" ht="41.25" customHeight="1">
      <c r="B32" s="839" t="s">
        <v>2971</v>
      </c>
      <c r="C32" s="856" t="s">
        <v>3002</v>
      </c>
      <c r="D32" s="842" t="s">
        <v>2550</v>
      </c>
      <c r="E32" s="871">
        <v>7.5</v>
      </c>
      <c r="F32" s="882">
        <v>5651</v>
      </c>
      <c r="G32" s="855">
        <f t="shared" si="0"/>
        <v>4229</v>
      </c>
    </row>
    <row r="33" spans="2:7" ht="41.25" customHeight="1">
      <c r="B33" s="839" t="s">
        <v>2972</v>
      </c>
      <c r="C33" s="856" t="s">
        <v>3003</v>
      </c>
      <c r="D33" s="842" t="s">
        <v>2550</v>
      </c>
      <c r="E33" s="871">
        <v>7.5</v>
      </c>
      <c r="F33" s="882">
        <v>5651</v>
      </c>
      <c r="G33" s="855">
        <f t="shared" si="0"/>
        <v>4229</v>
      </c>
    </row>
    <row r="34" spans="2:7" ht="41.25" customHeight="1">
      <c r="B34" s="839" t="s">
        <v>2973</v>
      </c>
      <c r="C34" s="853" t="s">
        <v>3004</v>
      </c>
      <c r="D34" s="842" t="s">
        <v>2550</v>
      </c>
      <c r="E34" s="871">
        <v>7.5</v>
      </c>
      <c r="F34" s="882">
        <v>5651</v>
      </c>
      <c r="G34" s="855">
        <f t="shared" si="0"/>
        <v>4229</v>
      </c>
    </row>
    <row r="35" spans="2:7" ht="41.25" customHeight="1">
      <c r="B35" s="839" t="s">
        <v>2974</v>
      </c>
      <c r="C35" s="857" t="s">
        <v>3005</v>
      </c>
      <c r="D35" s="842" t="s">
        <v>2550</v>
      </c>
      <c r="E35" s="871">
        <v>7.5</v>
      </c>
      <c r="F35" s="882">
        <v>5651</v>
      </c>
      <c r="G35" s="855">
        <f t="shared" si="0"/>
        <v>4229</v>
      </c>
    </row>
    <row r="36" spans="2:7" ht="41.25" customHeight="1">
      <c r="B36" s="839" t="s">
        <v>2975</v>
      </c>
      <c r="C36" s="857" t="s">
        <v>3006</v>
      </c>
      <c r="D36" s="842" t="s">
        <v>2550</v>
      </c>
      <c r="E36" s="871">
        <v>7.5</v>
      </c>
      <c r="F36" s="882">
        <v>5651</v>
      </c>
      <c r="G36" s="855">
        <f t="shared" si="0"/>
        <v>4229</v>
      </c>
    </row>
    <row r="37" spans="2:7" ht="41.25" customHeight="1">
      <c r="B37" s="839" t="s">
        <v>2976</v>
      </c>
      <c r="C37" s="853" t="s">
        <v>3007</v>
      </c>
      <c r="D37" s="842" t="s">
        <v>2550</v>
      </c>
      <c r="E37" s="871">
        <v>7.5</v>
      </c>
      <c r="F37" s="882">
        <v>5651</v>
      </c>
      <c r="G37" s="855">
        <f t="shared" si="0"/>
        <v>4229</v>
      </c>
    </row>
    <row r="38" spans="2:7" ht="41.25" customHeight="1">
      <c r="B38" s="839" t="s">
        <v>2977</v>
      </c>
      <c r="C38" s="853" t="s">
        <v>3008</v>
      </c>
      <c r="D38" s="842" t="s">
        <v>2550</v>
      </c>
      <c r="E38" s="871">
        <v>7.5</v>
      </c>
      <c r="F38" s="882">
        <v>5651</v>
      </c>
      <c r="G38" s="855">
        <f t="shared" si="0"/>
        <v>4229</v>
      </c>
    </row>
    <row r="39" spans="2:7" ht="41.25" customHeight="1" thickBot="1">
      <c r="B39" s="840" t="s">
        <v>2978</v>
      </c>
      <c r="C39" s="862" t="s">
        <v>3009</v>
      </c>
      <c r="D39" s="848" t="s">
        <v>2550</v>
      </c>
      <c r="E39" s="872">
        <v>7.5</v>
      </c>
      <c r="F39" s="1001">
        <v>5651</v>
      </c>
      <c r="G39" s="859">
        <f t="shared" si="0"/>
        <v>4229</v>
      </c>
    </row>
  </sheetData>
  <mergeCells count="11">
    <mergeCell ref="B7:G7"/>
    <mergeCell ref="B28:G28"/>
    <mergeCell ref="D1:G1"/>
    <mergeCell ref="B3:G3"/>
    <mergeCell ref="B4:B6"/>
    <mergeCell ref="D4:D6"/>
    <mergeCell ref="E4:E6"/>
    <mergeCell ref="F4:F6"/>
    <mergeCell ref="G4:G6"/>
    <mergeCell ref="C4:C6"/>
    <mergeCell ref="D2:E2"/>
  </mergeCells>
  <hyperlinks>
    <hyperlink ref="B1" location="main!A1" display="НАЗАД" xr:uid="{00000000-0004-0000-2400-000000000000}"/>
  </hyperlinks>
  <printOptions horizontalCentered="1"/>
  <pageMargins left="0" right="0" top="0.39370078740157483" bottom="0.39370078740157483" header="0" footer="0"/>
  <pageSetup paperSize="9" scale="30" fitToWidth="0" fitToHeight="0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727041" r:id="rId4" name="TextBox1">
          <controlPr defaultSize="0" autoFill="0" autoLine="0" linkedCell="скидка!F3" r:id="rId5">
            <anchor moveWithCells="1">
              <from>
                <xdr:col>1</xdr:col>
                <xdr:colOff>8572500</xdr:colOff>
                <xdr:row>0</xdr:row>
                <xdr:rowOff>106680</xdr:rowOff>
              </from>
              <to>
                <xdr:col>1</xdr:col>
                <xdr:colOff>9334500</xdr:colOff>
                <xdr:row>0</xdr:row>
                <xdr:rowOff>487680</xdr:rowOff>
              </to>
            </anchor>
          </controlPr>
        </control>
      </mc:Choice>
      <mc:Fallback>
        <control shapeId="727041" r:id="rId4" name="TextBox1"/>
      </mc:Fallback>
    </mc:AlternateContent>
    <mc:AlternateContent xmlns:mc="http://schemas.openxmlformats.org/markup-compatibility/2006">
      <mc:Choice Requires="x14">
        <control shapeId="727042" r:id="rId6" name="TextBox2">
          <controlPr defaultSize="0" autoFill="0" autoLine="0" linkedCell="скидка!F7" r:id="rId7">
            <anchor moveWithCells="1">
              <from>
                <xdr:col>1</xdr:col>
                <xdr:colOff>10972800</xdr:colOff>
                <xdr:row>0</xdr:row>
                <xdr:rowOff>152400</xdr:rowOff>
              </from>
              <to>
                <xdr:col>1</xdr:col>
                <xdr:colOff>11742420</xdr:colOff>
                <xdr:row>0</xdr:row>
                <xdr:rowOff>533400</xdr:rowOff>
              </to>
            </anchor>
          </controlPr>
        </control>
      </mc:Choice>
      <mc:Fallback>
        <control shapeId="727042" r:id="rId6" name="TextBox2"/>
      </mc:Fallback>
    </mc:AlternateContent>
    <mc:AlternateContent xmlns:mc="http://schemas.openxmlformats.org/markup-compatibility/2006">
      <mc:Choice Requires="x14">
        <control shapeId="727043" r:id="rId8" name="Label1">
          <controlPr defaultSize="0" autoLine="0" r:id="rId9">
            <anchor moveWithCells="1">
              <from>
                <xdr:col>1</xdr:col>
                <xdr:colOff>6995160</xdr:colOff>
                <xdr:row>0</xdr:row>
                <xdr:rowOff>152400</xdr:rowOff>
              </from>
              <to>
                <xdr:col>1</xdr:col>
                <xdr:colOff>8481060</xdr:colOff>
                <xdr:row>0</xdr:row>
                <xdr:rowOff>533400</xdr:rowOff>
              </to>
            </anchor>
          </controlPr>
        </control>
      </mc:Choice>
      <mc:Fallback>
        <control shapeId="727043" r:id="rId8" name="Label1"/>
      </mc:Fallback>
    </mc:AlternateContent>
    <mc:AlternateContent xmlns:mc="http://schemas.openxmlformats.org/markup-compatibility/2006">
      <mc:Choice Requires="x14">
        <control shapeId="727044" r:id="rId10" name="Label2">
          <controlPr defaultSize="0" autoLine="0" r:id="rId11">
            <anchor moveWithCells="1">
              <from>
                <xdr:col>1</xdr:col>
                <xdr:colOff>9357360</xdr:colOff>
                <xdr:row>0</xdr:row>
                <xdr:rowOff>152400</xdr:rowOff>
              </from>
              <to>
                <xdr:col>1</xdr:col>
                <xdr:colOff>10843260</xdr:colOff>
                <xdr:row>0</xdr:row>
                <xdr:rowOff>533400</xdr:rowOff>
              </to>
            </anchor>
          </controlPr>
        </control>
      </mc:Choice>
      <mc:Fallback>
        <control shapeId="727044" r:id="rId10" name="Label2"/>
      </mc:Fallback>
    </mc:AlternateContent>
  </control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Лист29"/>
  <dimension ref="A1:L107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34.799999999999997"/>
  <cols>
    <col min="1" max="1" width="6.109375" style="57" customWidth="1"/>
    <col min="2" max="2" width="206.88671875" style="60" customWidth="1"/>
    <col min="3" max="3" width="39.44140625" style="60" hidden="1" customWidth="1"/>
    <col min="4" max="4" width="35.88671875" style="60" customWidth="1"/>
    <col min="5" max="5" width="15.5546875" style="60" customWidth="1"/>
    <col min="6" max="6" width="40.6640625" style="61" customWidth="1"/>
    <col min="7" max="7" width="40.6640625" style="62" customWidth="1"/>
    <col min="8" max="16384" width="9.109375" style="60"/>
  </cols>
  <sheetData>
    <row r="1" spans="1:12" ht="46.2">
      <c r="B1" s="70" t="s">
        <v>57</v>
      </c>
      <c r="C1" s="70"/>
      <c r="D1" s="1369" t="str">
        <f>B3</f>
        <v>Прайс-лист комплектующие для кухни</v>
      </c>
      <c r="E1" s="1369"/>
      <c r="F1" s="1369"/>
      <c r="G1" s="1369"/>
    </row>
    <row r="2" spans="1:12" s="80" customFormat="1" ht="129" customHeight="1">
      <c r="A2" s="78" t="s">
        <v>0</v>
      </c>
      <c r="B2" s="81"/>
      <c r="C2" s="81"/>
      <c r="D2" s="1663" t="s">
        <v>4031</v>
      </c>
      <c r="E2" s="1663"/>
      <c r="F2" s="1340"/>
      <c r="G2" s="1340"/>
    </row>
    <row r="3" spans="1:12" s="86" customFormat="1" ht="61.2" thickBot="1">
      <c r="A3" s="58"/>
      <c r="B3" s="1370" t="s">
        <v>2722</v>
      </c>
      <c r="C3" s="1370"/>
      <c r="D3" s="1370"/>
      <c r="E3" s="1370"/>
      <c r="F3" s="1370"/>
      <c r="G3" s="1370"/>
    </row>
    <row r="4" spans="1:12" ht="53.25" customHeight="1">
      <c r="B4" s="1668" t="s">
        <v>1</v>
      </c>
      <c r="C4" s="860"/>
      <c r="D4" s="1655" t="s">
        <v>2</v>
      </c>
      <c r="E4" s="1658" t="s">
        <v>3</v>
      </c>
      <c r="F4" s="1661" t="s">
        <v>4</v>
      </c>
      <c r="G4" s="1661" t="s">
        <v>5</v>
      </c>
    </row>
    <row r="5" spans="1:12" ht="32.25" customHeight="1">
      <c r="B5" s="1669"/>
      <c r="C5" s="861"/>
      <c r="D5" s="1656"/>
      <c r="E5" s="1659"/>
      <c r="F5" s="1662"/>
      <c r="G5" s="1662"/>
    </row>
    <row r="6" spans="1:12" ht="39.75" customHeight="1" thickBot="1">
      <c r="B6" s="1670"/>
      <c r="C6" s="861"/>
      <c r="D6" s="1657"/>
      <c r="E6" s="1660"/>
      <c r="F6" s="1662"/>
      <c r="G6" s="1662"/>
    </row>
    <row r="7" spans="1:12" ht="41.25" customHeight="1">
      <c r="B7" s="1671" t="s">
        <v>2723</v>
      </c>
      <c r="C7" s="1672"/>
      <c r="D7" s="1672"/>
      <c r="E7" s="1672"/>
      <c r="F7" s="1672"/>
      <c r="G7" s="1673"/>
    </row>
    <row r="8" spans="1:12" ht="41.25" customHeight="1">
      <c r="B8" s="949" t="s">
        <v>2724</v>
      </c>
      <c r="C8" s="970"/>
      <c r="D8" s="881" t="s">
        <v>3700</v>
      </c>
      <c r="E8" s="881"/>
      <c r="F8" s="950">
        <v>1361</v>
      </c>
      <c r="G8" s="891">
        <f>ROUNDUP(CEILING(F8*(1-скидка),1)*(1+наценка),1)</f>
        <v>1019</v>
      </c>
      <c r="J8" s="1141"/>
      <c r="K8" s="1141"/>
      <c r="L8" s="1141"/>
    </row>
    <row r="9" spans="1:12" ht="41.25" customHeight="1">
      <c r="B9" s="951" t="s">
        <v>2725</v>
      </c>
      <c r="C9" s="971"/>
      <c r="D9" s="871" t="s">
        <v>3700</v>
      </c>
      <c r="E9" s="871"/>
      <c r="F9" s="952">
        <v>1361</v>
      </c>
      <c r="G9" s="899">
        <f>ROUNDUP(CEILING(F9*(1-скидка),1)*(1+наценка),1)</f>
        <v>1019</v>
      </c>
      <c r="J9" s="1141"/>
      <c r="K9" s="1141"/>
      <c r="L9" s="1141"/>
    </row>
    <row r="10" spans="1:12" ht="41.25" customHeight="1">
      <c r="B10" s="951" t="s">
        <v>2726</v>
      </c>
      <c r="C10" s="971"/>
      <c r="D10" s="871" t="s">
        <v>3700</v>
      </c>
      <c r="E10" s="871"/>
      <c r="F10" s="952">
        <v>1814</v>
      </c>
      <c r="G10" s="891">
        <f>ROUNDUP(CEILING(F10*(1-скидка),1)*(1+наценка),1)</f>
        <v>1358</v>
      </c>
      <c r="J10" s="1141"/>
      <c r="K10" s="1141"/>
      <c r="L10" s="1141"/>
    </row>
    <row r="11" spans="1:12" ht="41.25" customHeight="1">
      <c r="B11" s="951" t="s">
        <v>2727</v>
      </c>
      <c r="C11" s="971"/>
      <c r="D11" s="871" t="s">
        <v>3700</v>
      </c>
      <c r="E11" s="871"/>
      <c r="F11" s="952">
        <v>1814</v>
      </c>
      <c r="G11" s="899">
        <f t="shared" ref="G11:G35" si="0">ROUNDUP(CEILING(F11*(1-скидка),1)*(1+наценка),1)</f>
        <v>1358</v>
      </c>
    </row>
    <row r="12" spans="1:12" ht="41.25" customHeight="1">
      <c r="B12" s="951" t="s">
        <v>2728</v>
      </c>
      <c r="C12" s="971"/>
      <c r="D12" s="871" t="s">
        <v>3700</v>
      </c>
      <c r="E12" s="871"/>
      <c r="F12" s="952">
        <v>1512</v>
      </c>
      <c r="G12" s="899">
        <f t="shared" si="0"/>
        <v>1132</v>
      </c>
    </row>
    <row r="13" spans="1:12" ht="41.25" customHeight="1">
      <c r="B13" s="951" t="s">
        <v>3532</v>
      </c>
      <c r="C13" s="971"/>
      <c r="D13" s="871" t="s">
        <v>3700</v>
      </c>
      <c r="E13" s="871"/>
      <c r="F13" s="952">
        <v>1845</v>
      </c>
      <c r="G13" s="899">
        <f t="shared" si="0"/>
        <v>1381</v>
      </c>
    </row>
    <row r="14" spans="1:12" ht="41.25" customHeight="1">
      <c r="B14" s="951" t="s">
        <v>2729</v>
      </c>
      <c r="C14" s="971"/>
      <c r="D14" s="871" t="s">
        <v>3700</v>
      </c>
      <c r="E14" s="871"/>
      <c r="F14" s="952">
        <v>4234</v>
      </c>
      <c r="G14" s="899">
        <f t="shared" si="0"/>
        <v>3168</v>
      </c>
    </row>
    <row r="15" spans="1:12" ht="41.25" customHeight="1">
      <c r="B15" s="949" t="s">
        <v>3226</v>
      </c>
      <c r="C15" s="971"/>
      <c r="D15" s="871"/>
      <c r="E15" s="871"/>
      <c r="F15" s="952">
        <v>74</v>
      </c>
      <c r="G15" s="899">
        <f t="shared" si="0"/>
        <v>56</v>
      </c>
    </row>
    <row r="16" spans="1:12" ht="41.25" customHeight="1">
      <c r="B16" s="951" t="s">
        <v>3227</v>
      </c>
      <c r="C16" s="971"/>
      <c r="D16" s="871"/>
      <c r="E16" s="871"/>
      <c r="F16" s="952">
        <v>74</v>
      </c>
      <c r="G16" s="899">
        <f t="shared" si="0"/>
        <v>56</v>
      </c>
    </row>
    <row r="17" spans="2:7" ht="41.25" customHeight="1">
      <c r="B17" s="951" t="s">
        <v>3228</v>
      </c>
      <c r="C17" s="971"/>
      <c r="D17" s="871"/>
      <c r="E17" s="871"/>
      <c r="F17" s="952">
        <v>74</v>
      </c>
      <c r="G17" s="899">
        <f t="shared" si="0"/>
        <v>56</v>
      </c>
    </row>
    <row r="18" spans="2:7" ht="41.25" customHeight="1">
      <c r="B18" s="951" t="s">
        <v>3229</v>
      </c>
      <c r="C18" s="971"/>
      <c r="D18" s="871"/>
      <c r="E18" s="871"/>
      <c r="F18" s="952">
        <v>74</v>
      </c>
      <c r="G18" s="899">
        <f t="shared" si="0"/>
        <v>56</v>
      </c>
    </row>
    <row r="19" spans="2:7" ht="41.25" customHeight="1">
      <c r="B19" s="951" t="s">
        <v>3230</v>
      </c>
      <c r="C19" s="971"/>
      <c r="D19" s="871"/>
      <c r="E19" s="871"/>
      <c r="F19" s="952">
        <v>74</v>
      </c>
      <c r="G19" s="899">
        <f t="shared" si="0"/>
        <v>56</v>
      </c>
    </row>
    <row r="20" spans="2:7" ht="41.25" customHeight="1">
      <c r="B20" s="951" t="s">
        <v>3531</v>
      </c>
      <c r="C20" s="971"/>
      <c r="D20" s="871"/>
      <c r="E20" s="871"/>
      <c r="F20" s="952">
        <v>74</v>
      </c>
      <c r="G20" s="899">
        <f t="shared" si="0"/>
        <v>56</v>
      </c>
    </row>
    <row r="21" spans="2:7" ht="41.25" customHeight="1">
      <c r="B21" s="951" t="s">
        <v>3231</v>
      </c>
      <c r="C21" s="971"/>
      <c r="D21" s="871"/>
      <c r="E21" s="871"/>
      <c r="F21" s="952">
        <v>91</v>
      </c>
      <c r="G21" s="899">
        <f t="shared" si="0"/>
        <v>69</v>
      </c>
    </row>
    <row r="22" spans="2:7" ht="41.25" customHeight="1">
      <c r="B22" s="949" t="s">
        <v>3232</v>
      </c>
      <c r="C22" s="971"/>
      <c r="D22" s="871"/>
      <c r="E22" s="871"/>
      <c r="F22" s="952">
        <v>74</v>
      </c>
      <c r="G22" s="899">
        <f t="shared" si="0"/>
        <v>56</v>
      </c>
    </row>
    <row r="23" spans="2:7" ht="41.25" customHeight="1">
      <c r="B23" s="951" t="s">
        <v>3233</v>
      </c>
      <c r="C23" s="971"/>
      <c r="D23" s="871"/>
      <c r="E23" s="871"/>
      <c r="F23" s="952">
        <v>74</v>
      </c>
      <c r="G23" s="899">
        <f t="shared" si="0"/>
        <v>56</v>
      </c>
    </row>
    <row r="24" spans="2:7" ht="41.25" customHeight="1">
      <c r="B24" s="951" t="s">
        <v>3234</v>
      </c>
      <c r="C24" s="971"/>
      <c r="D24" s="871"/>
      <c r="E24" s="871"/>
      <c r="F24" s="952">
        <v>74</v>
      </c>
      <c r="G24" s="899">
        <f t="shared" si="0"/>
        <v>56</v>
      </c>
    </row>
    <row r="25" spans="2:7" ht="41.25" customHeight="1">
      <c r="B25" s="951" t="s">
        <v>3235</v>
      </c>
      <c r="C25" s="971"/>
      <c r="D25" s="871"/>
      <c r="E25" s="871"/>
      <c r="F25" s="952">
        <v>74</v>
      </c>
      <c r="G25" s="899">
        <f t="shared" si="0"/>
        <v>56</v>
      </c>
    </row>
    <row r="26" spans="2:7" ht="41.25" customHeight="1">
      <c r="B26" s="951" t="s">
        <v>3236</v>
      </c>
      <c r="C26" s="971"/>
      <c r="D26" s="871"/>
      <c r="E26" s="871"/>
      <c r="F26" s="952">
        <v>74</v>
      </c>
      <c r="G26" s="899">
        <f t="shared" si="0"/>
        <v>56</v>
      </c>
    </row>
    <row r="27" spans="2:7" ht="41.25" customHeight="1">
      <c r="B27" s="951" t="s">
        <v>3533</v>
      </c>
      <c r="C27" s="971"/>
      <c r="D27" s="871"/>
      <c r="E27" s="871"/>
      <c r="F27" s="952">
        <v>74</v>
      </c>
      <c r="G27" s="899">
        <f t="shared" si="0"/>
        <v>56</v>
      </c>
    </row>
    <row r="28" spans="2:7" ht="41.25" customHeight="1">
      <c r="B28" s="951" t="s">
        <v>3237</v>
      </c>
      <c r="C28" s="971"/>
      <c r="D28" s="871"/>
      <c r="E28" s="871"/>
      <c r="F28" s="952">
        <v>91</v>
      </c>
      <c r="G28" s="899">
        <f t="shared" si="0"/>
        <v>69</v>
      </c>
    </row>
    <row r="29" spans="2:7" ht="41.25" customHeight="1">
      <c r="B29" s="949" t="s">
        <v>3238</v>
      </c>
      <c r="C29" s="971"/>
      <c r="D29" s="871"/>
      <c r="E29" s="871"/>
      <c r="F29" s="952">
        <v>91</v>
      </c>
      <c r="G29" s="899">
        <f t="shared" si="0"/>
        <v>69</v>
      </c>
    </row>
    <row r="30" spans="2:7" ht="41.25" customHeight="1">
      <c r="B30" s="951" t="s">
        <v>3239</v>
      </c>
      <c r="C30" s="971"/>
      <c r="D30" s="871"/>
      <c r="E30" s="871"/>
      <c r="F30" s="952">
        <v>91</v>
      </c>
      <c r="G30" s="899">
        <f t="shared" si="0"/>
        <v>69</v>
      </c>
    </row>
    <row r="31" spans="2:7" ht="41.25" customHeight="1">
      <c r="B31" s="951" t="s">
        <v>3240</v>
      </c>
      <c r="C31" s="971"/>
      <c r="D31" s="871"/>
      <c r="E31" s="871"/>
      <c r="F31" s="952">
        <v>91</v>
      </c>
      <c r="G31" s="899">
        <f t="shared" si="0"/>
        <v>69</v>
      </c>
    </row>
    <row r="32" spans="2:7" ht="41.25" customHeight="1">
      <c r="B32" s="951" t="s">
        <v>3241</v>
      </c>
      <c r="C32" s="971"/>
      <c r="D32" s="871"/>
      <c r="E32" s="871"/>
      <c r="F32" s="952">
        <v>91</v>
      </c>
      <c r="G32" s="899">
        <f t="shared" si="0"/>
        <v>69</v>
      </c>
    </row>
    <row r="33" spans="2:7" ht="41.25" customHeight="1">
      <c r="B33" s="951" t="s">
        <v>3242</v>
      </c>
      <c r="C33" s="971"/>
      <c r="D33" s="871"/>
      <c r="E33" s="871"/>
      <c r="F33" s="952">
        <v>91</v>
      </c>
      <c r="G33" s="899">
        <f t="shared" si="0"/>
        <v>69</v>
      </c>
    </row>
    <row r="34" spans="2:7" ht="41.25" customHeight="1">
      <c r="B34" s="951" t="s">
        <v>3534</v>
      </c>
      <c r="C34" s="971"/>
      <c r="D34" s="871"/>
      <c r="E34" s="871"/>
      <c r="F34" s="952">
        <v>91</v>
      </c>
      <c r="G34" s="899">
        <f t="shared" si="0"/>
        <v>69</v>
      </c>
    </row>
    <row r="35" spans="2:7" ht="41.25" customHeight="1" thickBot="1">
      <c r="B35" s="951" t="s">
        <v>3243</v>
      </c>
      <c r="C35" s="971"/>
      <c r="D35" s="871"/>
      <c r="E35" s="871"/>
      <c r="F35" s="952">
        <v>182</v>
      </c>
      <c r="G35" s="899">
        <f t="shared" si="0"/>
        <v>137</v>
      </c>
    </row>
    <row r="36" spans="2:7" ht="41.25" customHeight="1">
      <c r="B36" s="1674" t="s">
        <v>2730</v>
      </c>
      <c r="C36" s="1675"/>
      <c r="D36" s="1676"/>
      <c r="E36" s="1676"/>
      <c r="F36" s="1676"/>
      <c r="G36" s="1677"/>
    </row>
    <row r="37" spans="2:7" ht="41.25" customHeight="1">
      <c r="B37" s="949" t="s">
        <v>2731</v>
      </c>
      <c r="C37" s="970"/>
      <c r="D37" s="881"/>
      <c r="E37" s="881"/>
      <c r="F37" s="950">
        <v>122</v>
      </c>
      <c r="G37" s="891">
        <f t="shared" ref="G37:G46" si="1">ROUNDUP(CEILING(F37*(1-скидка),1)*(1+наценка),1)</f>
        <v>92</v>
      </c>
    </row>
    <row r="38" spans="2:7" ht="41.25" customHeight="1">
      <c r="B38" s="951" t="s">
        <v>2732</v>
      </c>
      <c r="C38" s="971"/>
      <c r="D38" s="871"/>
      <c r="E38" s="871"/>
      <c r="F38" s="952">
        <v>137</v>
      </c>
      <c r="G38" s="899">
        <f t="shared" si="1"/>
        <v>103</v>
      </c>
    </row>
    <row r="39" spans="2:7" ht="41.25" customHeight="1">
      <c r="B39" s="951" t="s">
        <v>2733</v>
      </c>
      <c r="C39" s="971"/>
      <c r="D39" s="871"/>
      <c r="E39" s="871"/>
      <c r="F39" s="952">
        <v>137</v>
      </c>
      <c r="G39" s="899">
        <f t="shared" si="1"/>
        <v>103</v>
      </c>
    </row>
    <row r="40" spans="2:7" ht="41.25" customHeight="1">
      <c r="B40" s="951" t="s">
        <v>2734</v>
      </c>
      <c r="C40" s="971"/>
      <c r="D40" s="871"/>
      <c r="E40" s="871"/>
      <c r="F40" s="952">
        <v>122</v>
      </c>
      <c r="G40" s="899">
        <f t="shared" si="1"/>
        <v>92</v>
      </c>
    </row>
    <row r="41" spans="2:7" ht="41.25" customHeight="1">
      <c r="B41" s="951" t="s">
        <v>2735</v>
      </c>
      <c r="C41" s="971"/>
      <c r="D41" s="871"/>
      <c r="E41" s="871"/>
      <c r="F41" s="952">
        <v>151</v>
      </c>
      <c r="G41" s="899">
        <f t="shared" si="1"/>
        <v>113</v>
      </c>
    </row>
    <row r="42" spans="2:7" ht="41.25" customHeight="1">
      <c r="B42" s="951" t="s">
        <v>2736</v>
      </c>
      <c r="C42" s="971"/>
      <c r="D42" s="871"/>
      <c r="E42" s="871"/>
      <c r="F42" s="952">
        <v>137</v>
      </c>
      <c r="G42" s="899">
        <f t="shared" si="1"/>
        <v>103</v>
      </c>
    </row>
    <row r="43" spans="2:7" ht="41.25" customHeight="1">
      <c r="B43" s="951" t="s">
        <v>2737</v>
      </c>
      <c r="C43" s="971"/>
      <c r="D43" s="871"/>
      <c r="E43" s="871"/>
      <c r="F43" s="952">
        <v>333</v>
      </c>
      <c r="G43" s="899">
        <f t="shared" si="1"/>
        <v>250</v>
      </c>
    </row>
    <row r="44" spans="2:7" ht="41.25" customHeight="1">
      <c r="B44" s="990" t="s">
        <v>2849</v>
      </c>
      <c r="C44" s="1139"/>
      <c r="D44" s="871"/>
      <c r="E44" s="871"/>
      <c r="F44" s="952">
        <v>264</v>
      </c>
      <c r="G44" s="899">
        <f t="shared" si="1"/>
        <v>198</v>
      </c>
    </row>
    <row r="45" spans="2:7" ht="41.25" customHeight="1">
      <c r="B45" s="991" t="s">
        <v>2850</v>
      </c>
      <c r="C45" s="1140"/>
      <c r="D45" s="876"/>
      <c r="E45" s="876"/>
      <c r="F45" s="952">
        <v>264</v>
      </c>
      <c r="G45" s="899">
        <f t="shared" si="1"/>
        <v>198</v>
      </c>
    </row>
    <row r="46" spans="2:7" ht="41.25" customHeight="1" thickBot="1">
      <c r="B46" s="953" t="s">
        <v>2738</v>
      </c>
      <c r="C46" s="972"/>
      <c r="D46" s="876"/>
      <c r="E46" s="876"/>
      <c r="F46" s="954">
        <v>370</v>
      </c>
      <c r="G46" s="899">
        <f t="shared" si="1"/>
        <v>277</v>
      </c>
    </row>
    <row r="47" spans="2:7" ht="41.25" customHeight="1">
      <c r="B47" s="1664" t="s">
        <v>2739</v>
      </c>
      <c r="C47" s="1665"/>
      <c r="D47" s="1666"/>
      <c r="E47" s="1666"/>
      <c r="F47" s="1666"/>
      <c r="G47" s="1667"/>
    </row>
    <row r="48" spans="2:7" ht="41.25" customHeight="1">
      <c r="B48" s="949" t="s">
        <v>2740</v>
      </c>
      <c r="C48" s="970"/>
      <c r="D48" s="956"/>
      <c r="E48" s="956"/>
      <c r="F48" s="950">
        <v>1482</v>
      </c>
      <c r="G48" s="891">
        <f t="shared" ref="G48:G54" si="2">ROUNDUP(CEILING(F48*(1-скидка),1)*(1+наценка),1)</f>
        <v>1109</v>
      </c>
    </row>
    <row r="49" spans="2:7" ht="41.25" customHeight="1">
      <c r="B49" s="951" t="s">
        <v>2741</v>
      </c>
      <c r="C49" s="971"/>
      <c r="D49" s="957"/>
      <c r="E49" s="957"/>
      <c r="F49" s="952">
        <v>91</v>
      </c>
      <c r="G49" s="891">
        <f t="shared" si="2"/>
        <v>69</v>
      </c>
    </row>
    <row r="50" spans="2:7" ht="41.25" customHeight="1">
      <c r="B50" s="951" t="s">
        <v>2742</v>
      </c>
      <c r="C50" s="971"/>
      <c r="D50" s="957"/>
      <c r="E50" s="957"/>
      <c r="F50" s="952">
        <v>1422</v>
      </c>
      <c r="G50" s="899">
        <f t="shared" si="2"/>
        <v>1064</v>
      </c>
    </row>
    <row r="51" spans="2:7" ht="41.25" customHeight="1">
      <c r="B51" s="951" t="s">
        <v>2743</v>
      </c>
      <c r="C51" s="971"/>
      <c r="D51" s="957"/>
      <c r="E51" s="957"/>
      <c r="F51" s="952">
        <v>1422</v>
      </c>
      <c r="G51" s="899">
        <f t="shared" si="2"/>
        <v>1064</v>
      </c>
    </row>
    <row r="52" spans="2:7" ht="41.25" customHeight="1">
      <c r="B52" s="951" t="s">
        <v>2744</v>
      </c>
      <c r="C52" s="971"/>
      <c r="D52" s="957"/>
      <c r="E52" s="957"/>
      <c r="F52" s="952">
        <v>1240</v>
      </c>
      <c r="G52" s="899">
        <f t="shared" si="2"/>
        <v>928</v>
      </c>
    </row>
    <row r="53" spans="2:7" ht="41.25" customHeight="1">
      <c r="B53" s="951" t="s">
        <v>2745</v>
      </c>
      <c r="C53" s="971"/>
      <c r="D53" s="957"/>
      <c r="E53" s="957"/>
      <c r="F53" s="952">
        <v>1240</v>
      </c>
      <c r="G53" s="899">
        <f t="shared" si="2"/>
        <v>928</v>
      </c>
    </row>
    <row r="54" spans="2:7" ht="41.25" customHeight="1">
      <c r="B54" s="951" t="s">
        <v>2746</v>
      </c>
      <c r="C54" s="971"/>
      <c r="D54" s="957"/>
      <c r="E54" s="957"/>
      <c r="F54" s="952">
        <v>1240</v>
      </c>
      <c r="G54" s="899">
        <f t="shared" si="2"/>
        <v>928</v>
      </c>
    </row>
    <row r="55" spans="2:7" ht="41.25" customHeight="1">
      <c r="B55" s="951" t="s">
        <v>2747</v>
      </c>
      <c r="C55" s="971"/>
      <c r="D55" s="957"/>
      <c r="E55" s="957"/>
      <c r="F55" s="952">
        <v>1240</v>
      </c>
      <c r="G55" s="891">
        <f t="shared" ref="G55:G60" si="3">ROUNDUP(CEILING(F55*(1-скидка),1)*(1+наценка),1)</f>
        <v>928</v>
      </c>
    </row>
    <row r="56" spans="2:7" ht="41.25" customHeight="1">
      <c r="B56" s="951" t="s">
        <v>2748</v>
      </c>
      <c r="C56" s="971"/>
      <c r="D56" s="957"/>
      <c r="E56" s="957"/>
      <c r="F56" s="952">
        <v>1240</v>
      </c>
      <c r="G56" s="899">
        <f t="shared" si="3"/>
        <v>928</v>
      </c>
    </row>
    <row r="57" spans="2:7" ht="41.25" customHeight="1">
      <c r="B57" s="951" t="s">
        <v>2749</v>
      </c>
      <c r="C57" s="971"/>
      <c r="D57" s="957"/>
      <c r="E57" s="957"/>
      <c r="F57" s="952">
        <v>1240</v>
      </c>
      <c r="G57" s="899">
        <f t="shared" si="3"/>
        <v>928</v>
      </c>
    </row>
    <row r="58" spans="2:7" ht="41.25" customHeight="1">
      <c r="B58" s="951" t="s">
        <v>2750</v>
      </c>
      <c r="C58" s="971"/>
      <c r="D58" s="957"/>
      <c r="E58" s="957"/>
      <c r="F58" s="952">
        <v>1240</v>
      </c>
      <c r="G58" s="899">
        <f t="shared" si="3"/>
        <v>928</v>
      </c>
    </row>
    <row r="59" spans="2:7" ht="41.25" customHeight="1">
      <c r="B59" s="951" t="s">
        <v>2751</v>
      </c>
      <c r="C59" s="971"/>
      <c r="D59" s="957"/>
      <c r="E59" s="957"/>
      <c r="F59" s="952">
        <v>1240</v>
      </c>
      <c r="G59" s="899">
        <f t="shared" si="3"/>
        <v>928</v>
      </c>
    </row>
    <row r="60" spans="2:7" ht="41.25" customHeight="1">
      <c r="B60" s="951" t="s">
        <v>2930</v>
      </c>
      <c r="C60" s="971"/>
      <c r="D60" s="957"/>
      <c r="E60" s="957"/>
      <c r="F60" s="952">
        <v>349</v>
      </c>
      <c r="G60" s="899">
        <f t="shared" si="3"/>
        <v>262</v>
      </c>
    </row>
    <row r="61" spans="2:7" ht="41.25" customHeight="1">
      <c r="B61" s="951" t="s">
        <v>2931</v>
      </c>
      <c r="C61" s="971"/>
      <c r="D61" s="957"/>
      <c r="E61" s="957"/>
      <c r="F61" s="952">
        <v>349</v>
      </c>
      <c r="G61" s="891">
        <f t="shared" ref="G61:G66" si="4">ROUNDUP(CEILING(F61*(1-скидка),1)*(1+наценка),1)</f>
        <v>262</v>
      </c>
    </row>
    <row r="62" spans="2:7" ht="41.25" customHeight="1">
      <c r="B62" s="951" t="s">
        <v>2932</v>
      </c>
      <c r="C62" s="971"/>
      <c r="D62" s="957"/>
      <c r="E62" s="957"/>
      <c r="F62" s="952">
        <v>349</v>
      </c>
      <c r="G62" s="899">
        <f t="shared" si="4"/>
        <v>262</v>
      </c>
    </row>
    <row r="63" spans="2:7" ht="41.25" customHeight="1">
      <c r="B63" s="951" t="s">
        <v>2933</v>
      </c>
      <c r="C63" s="971"/>
      <c r="D63" s="957"/>
      <c r="E63" s="957"/>
      <c r="F63" s="952">
        <v>349</v>
      </c>
      <c r="G63" s="899">
        <f t="shared" si="4"/>
        <v>262</v>
      </c>
    </row>
    <row r="64" spans="2:7" ht="41.25" customHeight="1">
      <c r="B64" s="951" t="s">
        <v>2937</v>
      </c>
      <c r="C64" s="971"/>
      <c r="D64" s="957"/>
      <c r="E64" s="957"/>
      <c r="F64" s="952">
        <v>349</v>
      </c>
      <c r="G64" s="899">
        <f t="shared" si="4"/>
        <v>262</v>
      </c>
    </row>
    <row r="65" spans="2:7" ht="41.25" customHeight="1">
      <c r="B65" s="951" t="s">
        <v>2934</v>
      </c>
      <c r="C65" s="971"/>
      <c r="D65" s="957"/>
      <c r="E65" s="957"/>
      <c r="F65" s="952">
        <v>349</v>
      </c>
      <c r="G65" s="899">
        <f t="shared" si="4"/>
        <v>262</v>
      </c>
    </row>
    <row r="66" spans="2:7" ht="41.25" customHeight="1">
      <c r="B66" s="951" t="s">
        <v>2935</v>
      </c>
      <c r="C66" s="971"/>
      <c r="D66" s="957"/>
      <c r="E66" s="957"/>
      <c r="F66" s="952">
        <v>349</v>
      </c>
      <c r="G66" s="899">
        <f t="shared" si="4"/>
        <v>262</v>
      </c>
    </row>
    <row r="67" spans="2:7" ht="41.25" customHeight="1" thickBot="1">
      <c r="B67" s="953" t="s">
        <v>2936</v>
      </c>
      <c r="C67" s="972"/>
      <c r="D67" s="958"/>
      <c r="E67" s="958"/>
      <c r="F67" s="954">
        <v>349</v>
      </c>
      <c r="G67" s="959">
        <f>ROUNDUP(CEILING(F67*(1-скидка),1)*(1+наценка),1)</f>
        <v>262</v>
      </c>
    </row>
    <row r="68" spans="2:7" ht="41.25" customHeight="1">
      <c r="B68" s="1664" t="s">
        <v>2752</v>
      </c>
      <c r="C68" s="1665"/>
      <c r="D68" s="1666"/>
      <c r="E68" s="1666"/>
      <c r="F68" s="1666"/>
      <c r="G68" s="1667"/>
    </row>
    <row r="69" spans="2:7" ht="41.25" customHeight="1" thickBot="1">
      <c r="B69" s="960" t="s">
        <v>3274</v>
      </c>
      <c r="C69" s="973"/>
      <c r="D69" s="961"/>
      <c r="E69" s="962"/>
      <c r="F69" s="963">
        <v>394</v>
      </c>
      <c r="G69" s="955">
        <f>ROUNDUP(CEILING(F69*(1-скидка),1)*(1+наценка),1)</f>
        <v>295</v>
      </c>
    </row>
    <row r="70" spans="2:7" ht="41.25" customHeight="1">
      <c r="B70" s="1664" t="s">
        <v>3771</v>
      </c>
      <c r="C70" s="1665"/>
      <c r="D70" s="1666"/>
      <c r="E70" s="1666"/>
      <c r="F70" s="1666"/>
      <c r="G70" s="1667"/>
    </row>
    <row r="71" spans="2:7" ht="41.25" customHeight="1">
      <c r="B71" s="949" t="s">
        <v>2945</v>
      </c>
      <c r="C71" s="970"/>
      <c r="D71" s="887"/>
      <c r="E71" s="964"/>
      <c r="F71" s="965">
        <v>273</v>
      </c>
      <c r="G71" s="891">
        <f t="shared" ref="G71:G76" si="5">ROUNDUP(CEILING(F71*(1-скидка),1)*(1+наценка),1)</f>
        <v>205</v>
      </c>
    </row>
    <row r="72" spans="2:7" ht="41.25" customHeight="1">
      <c r="B72" s="951" t="s">
        <v>2946</v>
      </c>
      <c r="C72" s="970"/>
      <c r="D72" s="887"/>
      <c r="E72" s="964"/>
      <c r="F72" s="967">
        <v>368</v>
      </c>
      <c r="G72" s="891">
        <f t="shared" si="5"/>
        <v>276</v>
      </c>
    </row>
    <row r="73" spans="2:7" ht="41.25" customHeight="1">
      <c r="B73" s="951" t="s">
        <v>2947</v>
      </c>
      <c r="C73" s="971"/>
      <c r="D73" s="894"/>
      <c r="E73" s="966"/>
      <c r="F73" s="1138">
        <v>609</v>
      </c>
      <c r="G73" s="891">
        <f t="shared" si="5"/>
        <v>456</v>
      </c>
    </row>
    <row r="74" spans="2:7" ht="41.25" customHeight="1">
      <c r="B74" s="949" t="s">
        <v>3772</v>
      </c>
      <c r="C74" s="970"/>
      <c r="D74" s="887"/>
      <c r="E74" s="964"/>
      <c r="F74" s="1138">
        <v>273</v>
      </c>
      <c r="G74" s="891">
        <f t="shared" si="5"/>
        <v>205</v>
      </c>
    </row>
    <row r="75" spans="2:7" ht="41.25" customHeight="1">
      <c r="B75" s="949" t="s">
        <v>3773</v>
      </c>
      <c r="C75" s="973"/>
      <c r="D75" s="887"/>
      <c r="E75" s="964"/>
      <c r="F75" s="965">
        <v>368</v>
      </c>
      <c r="G75" s="891">
        <f t="shared" si="5"/>
        <v>276</v>
      </c>
    </row>
    <row r="76" spans="2:7" ht="41.25" customHeight="1" thickBot="1">
      <c r="B76" s="951" t="s">
        <v>3776</v>
      </c>
      <c r="C76" s="973"/>
      <c r="D76" s="888"/>
      <c r="E76" s="964"/>
      <c r="F76" s="967">
        <v>667</v>
      </c>
      <c r="G76" s="891">
        <f t="shared" si="5"/>
        <v>500</v>
      </c>
    </row>
    <row r="77" spans="2:7" ht="41.25" customHeight="1">
      <c r="B77" s="1664" t="s">
        <v>3481</v>
      </c>
      <c r="C77" s="1665"/>
      <c r="D77" s="1666"/>
      <c r="E77" s="1666"/>
      <c r="F77" s="1666"/>
      <c r="G77" s="1667"/>
    </row>
    <row r="78" spans="2:7" ht="41.25" customHeight="1" thickBot="1">
      <c r="B78" s="968" t="s">
        <v>3482</v>
      </c>
      <c r="C78" s="974"/>
      <c r="D78" s="961"/>
      <c r="E78" s="962"/>
      <c r="F78" s="969">
        <v>546</v>
      </c>
      <c r="G78" s="955">
        <f>ROUNDUP(CEILING(F78*(1-скидка),1)*(1+наценка),1)</f>
        <v>409</v>
      </c>
    </row>
    <row r="79" spans="2:7" ht="41.25" customHeight="1">
      <c r="B79" s="1664" t="s">
        <v>3494</v>
      </c>
      <c r="C79" s="1665"/>
      <c r="D79" s="1666"/>
      <c r="E79" s="1666"/>
      <c r="F79" s="1666"/>
      <c r="G79" s="1667"/>
    </row>
    <row r="80" spans="2:7" ht="41.25" customHeight="1">
      <c r="B80" s="949" t="s">
        <v>3507</v>
      </c>
      <c r="C80" s="1135">
        <v>1</v>
      </c>
      <c r="D80" s="1134" t="s">
        <v>3495</v>
      </c>
      <c r="E80" s="1136">
        <v>1</v>
      </c>
      <c r="F80" s="1137">
        <v>216</v>
      </c>
      <c r="G80" s="891">
        <f t="shared" ref="G80:G107" si="6">ROUNDUP(CEILING(F80*(1-скидка),1)*(1+наценка),1)</f>
        <v>162</v>
      </c>
    </row>
    <row r="81" spans="2:7" ht="41.25" customHeight="1">
      <c r="B81" s="949" t="s">
        <v>3508</v>
      </c>
      <c r="C81" s="1135">
        <v>2</v>
      </c>
      <c r="D81" s="1134" t="s">
        <v>3495</v>
      </c>
      <c r="E81" s="1136">
        <v>1</v>
      </c>
      <c r="F81" s="1138">
        <v>365</v>
      </c>
      <c r="G81" s="891">
        <f t="shared" si="6"/>
        <v>274</v>
      </c>
    </row>
    <row r="82" spans="2:7" ht="41.25" customHeight="1">
      <c r="B82" s="949" t="s">
        <v>3509</v>
      </c>
      <c r="C82" s="1135">
        <v>1</v>
      </c>
      <c r="D82" s="1134" t="s">
        <v>3496</v>
      </c>
      <c r="E82" s="1136">
        <v>1</v>
      </c>
      <c r="F82" s="1138">
        <v>256</v>
      </c>
      <c r="G82" s="891">
        <f t="shared" si="6"/>
        <v>192</v>
      </c>
    </row>
    <row r="83" spans="2:7" ht="41.25" customHeight="1">
      <c r="B83" s="949" t="s">
        <v>3510</v>
      </c>
      <c r="C83" s="1135">
        <v>2</v>
      </c>
      <c r="D83" s="1134" t="s">
        <v>3496</v>
      </c>
      <c r="E83" s="1136">
        <v>1</v>
      </c>
      <c r="F83" s="1138">
        <v>439</v>
      </c>
      <c r="G83" s="891">
        <f t="shared" si="6"/>
        <v>329</v>
      </c>
    </row>
    <row r="84" spans="2:7" ht="41.25" customHeight="1">
      <c r="B84" s="949" t="s">
        <v>3511</v>
      </c>
      <c r="C84" s="1135">
        <v>1</v>
      </c>
      <c r="D84" s="1134" t="s">
        <v>3497</v>
      </c>
      <c r="E84" s="1136">
        <v>1.5</v>
      </c>
      <c r="F84" s="1138">
        <v>295</v>
      </c>
      <c r="G84" s="891">
        <f t="shared" si="6"/>
        <v>221</v>
      </c>
    </row>
    <row r="85" spans="2:7" ht="41.25" customHeight="1">
      <c r="B85" s="949" t="s">
        <v>3512</v>
      </c>
      <c r="C85" s="1135">
        <v>2</v>
      </c>
      <c r="D85" s="1134" t="s">
        <v>3497</v>
      </c>
      <c r="E85" s="1136">
        <v>3</v>
      </c>
      <c r="F85" s="1138">
        <v>511</v>
      </c>
      <c r="G85" s="891">
        <f t="shared" si="6"/>
        <v>383</v>
      </c>
    </row>
    <row r="86" spans="2:7" ht="41.25" customHeight="1">
      <c r="B86" s="949" t="s">
        <v>3513</v>
      </c>
      <c r="C86" s="1135">
        <v>1</v>
      </c>
      <c r="D86" s="1134" t="s">
        <v>3498</v>
      </c>
      <c r="E86" s="1136">
        <v>2</v>
      </c>
      <c r="F86" s="1138">
        <v>334</v>
      </c>
      <c r="G86" s="891">
        <f t="shared" si="6"/>
        <v>250</v>
      </c>
    </row>
    <row r="87" spans="2:7" ht="41.25" customHeight="1">
      <c r="B87" s="949" t="s">
        <v>3514</v>
      </c>
      <c r="C87" s="1135">
        <v>2</v>
      </c>
      <c r="D87" s="1134" t="s">
        <v>3498</v>
      </c>
      <c r="E87" s="1136">
        <v>4</v>
      </c>
      <c r="F87" s="1138">
        <v>584</v>
      </c>
      <c r="G87" s="891">
        <f t="shared" si="6"/>
        <v>437</v>
      </c>
    </row>
    <row r="88" spans="2:7" ht="41.25" customHeight="1">
      <c r="B88" s="949" t="s">
        <v>3515</v>
      </c>
      <c r="C88" s="1135">
        <v>1</v>
      </c>
      <c r="D88" s="1134" t="s">
        <v>3499</v>
      </c>
      <c r="E88" s="1136">
        <v>2</v>
      </c>
      <c r="F88" s="1138">
        <v>373</v>
      </c>
      <c r="G88" s="891">
        <f t="shared" si="6"/>
        <v>280</v>
      </c>
    </row>
    <row r="89" spans="2:7" ht="41.25" customHeight="1">
      <c r="B89" s="949" t="s">
        <v>3516</v>
      </c>
      <c r="C89" s="1135">
        <v>2</v>
      </c>
      <c r="D89" s="1134" t="s">
        <v>3499</v>
      </c>
      <c r="E89" s="1136">
        <v>4</v>
      </c>
      <c r="F89" s="1138">
        <v>656</v>
      </c>
      <c r="G89" s="891">
        <f t="shared" si="6"/>
        <v>491</v>
      </c>
    </row>
    <row r="90" spans="2:7" ht="41.25" customHeight="1">
      <c r="B90" s="949" t="s">
        <v>3517</v>
      </c>
      <c r="C90" s="1135">
        <v>1</v>
      </c>
      <c r="D90" s="1134" t="s">
        <v>3500</v>
      </c>
      <c r="E90" s="1136">
        <v>2.5</v>
      </c>
      <c r="F90" s="1138">
        <v>413</v>
      </c>
      <c r="G90" s="891">
        <f t="shared" si="6"/>
        <v>310</v>
      </c>
    </row>
    <row r="91" spans="2:7" ht="41.25" customHeight="1">
      <c r="B91" s="949" t="s">
        <v>3518</v>
      </c>
      <c r="C91" s="1135">
        <v>2</v>
      </c>
      <c r="D91" s="1134" t="s">
        <v>3500</v>
      </c>
      <c r="E91" s="1136">
        <v>5</v>
      </c>
      <c r="F91" s="1138">
        <v>730</v>
      </c>
      <c r="G91" s="891">
        <f t="shared" si="6"/>
        <v>547</v>
      </c>
    </row>
    <row r="92" spans="2:7" ht="41.25" customHeight="1">
      <c r="B92" s="949" t="s">
        <v>3519</v>
      </c>
      <c r="C92" s="1135">
        <v>1</v>
      </c>
      <c r="D92" s="1134" t="s">
        <v>3501</v>
      </c>
      <c r="E92" s="1136">
        <v>2.5</v>
      </c>
      <c r="F92" s="1138">
        <v>452</v>
      </c>
      <c r="G92" s="891">
        <f t="shared" si="6"/>
        <v>339</v>
      </c>
    </row>
    <row r="93" spans="2:7" ht="41.25" customHeight="1">
      <c r="B93" s="949" t="s">
        <v>3520</v>
      </c>
      <c r="C93" s="1135">
        <v>2</v>
      </c>
      <c r="D93" s="1134" t="s">
        <v>3501</v>
      </c>
      <c r="E93" s="1136">
        <v>5</v>
      </c>
      <c r="F93" s="1138">
        <v>802</v>
      </c>
      <c r="G93" s="891">
        <f t="shared" si="6"/>
        <v>601</v>
      </c>
    </row>
    <row r="94" spans="2:7" ht="41.25" customHeight="1">
      <c r="B94" s="949" t="s">
        <v>3521</v>
      </c>
      <c r="C94" s="1135">
        <v>1</v>
      </c>
      <c r="D94" s="1134" t="s">
        <v>3502</v>
      </c>
      <c r="E94" s="1136">
        <v>3</v>
      </c>
      <c r="F94" s="1138">
        <v>491</v>
      </c>
      <c r="G94" s="891">
        <f t="shared" si="6"/>
        <v>368</v>
      </c>
    </row>
    <row r="95" spans="2:7" ht="41.25" customHeight="1">
      <c r="B95" s="949" t="s">
        <v>3522</v>
      </c>
      <c r="C95" s="1135">
        <v>2</v>
      </c>
      <c r="D95" s="1134" t="s">
        <v>3502</v>
      </c>
      <c r="E95" s="1136">
        <v>6</v>
      </c>
      <c r="F95" s="1138">
        <v>876</v>
      </c>
      <c r="G95" s="891">
        <f t="shared" si="6"/>
        <v>656</v>
      </c>
    </row>
    <row r="96" spans="2:7" ht="41.25" customHeight="1">
      <c r="B96" s="949" t="s">
        <v>3523</v>
      </c>
      <c r="C96" s="1135">
        <v>1</v>
      </c>
      <c r="D96" s="1134" t="s">
        <v>3503</v>
      </c>
      <c r="E96" s="1136">
        <v>3.5</v>
      </c>
      <c r="F96" s="1138">
        <v>569</v>
      </c>
      <c r="G96" s="891">
        <f t="shared" si="6"/>
        <v>426</v>
      </c>
    </row>
    <row r="97" spans="2:7" ht="41.25" customHeight="1">
      <c r="B97" s="949" t="s">
        <v>3525</v>
      </c>
      <c r="C97" s="1135">
        <v>2</v>
      </c>
      <c r="D97" s="1134" t="s">
        <v>3503</v>
      </c>
      <c r="E97" s="1136">
        <v>7</v>
      </c>
      <c r="F97" s="1138">
        <v>1021</v>
      </c>
      <c r="G97" s="891">
        <f t="shared" si="6"/>
        <v>764</v>
      </c>
    </row>
    <row r="98" spans="2:7" ht="41.25" customHeight="1">
      <c r="B98" s="949" t="s">
        <v>3524</v>
      </c>
      <c r="C98" s="1135">
        <v>1</v>
      </c>
      <c r="D98" s="1134" t="s">
        <v>3504</v>
      </c>
      <c r="E98" s="1136">
        <v>4</v>
      </c>
      <c r="F98" s="1138">
        <v>648</v>
      </c>
      <c r="G98" s="891">
        <f t="shared" si="6"/>
        <v>485</v>
      </c>
    </row>
    <row r="99" spans="2:7" ht="41.25" customHeight="1">
      <c r="B99" s="949" t="s">
        <v>3526</v>
      </c>
      <c r="C99" s="1135">
        <v>2</v>
      </c>
      <c r="D99" s="1134" t="s">
        <v>3504</v>
      </c>
      <c r="E99" s="1136">
        <v>8</v>
      </c>
      <c r="F99" s="1138">
        <v>1167</v>
      </c>
      <c r="G99" s="891">
        <f t="shared" si="6"/>
        <v>874</v>
      </c>
    </row>
    <row r="100" spans="2:7" ht="41.25" customHeight="1">
      <c r="B100" s="949" t="s">
        <v>3527</v>
      </c>
      <c r="C100" s="1135">
        <v>1</v>
      </c>
      <c r="D100" s="1134" t="s">
        <v>3505</v>
      </c>
      <c r="E100" s="1136">
        <v>5</v>
      </c>
      <c r="F100" s="1138">
        <v>727</v>
      </c>
      <c r="G100" s="891">
        <f t="shared" si="6"/>
        <v>544</v>
      </c>
    </row>
    <row r="101" spans="2:7" ht="41.25" customHeight="1">
      <c r="B101" s="949" t="s">
        <v>3528</v>
      </c>
      <c r="C101" s="1135">
        <v>2</v>
      </c>
      <c r="D101" s="1134" t="s">
        <v>3505</v>
      </c>
      <c r="E101" s="1136">
        <v>10</v>
      </c>
      <c r="F101" s="1138">
        <v>1313</v>
      </c>
      <c r="G101" s="891">
        <f t="shared" si="6"/>
        <v>983</v>
      </c>
    </row>
    <row r="102" spans="2:7" ht="41.25" customHeight="1">
      <c r="B102" s="949" t="s">
        <v>3718</v>
      </c>
      <c r="C102" s="1135">
        <v>3</v>
      </c>
      <c r="D102" s="1134" t="s">
        <v>3719</v>
      </c>
      <c r="E102" s="1136">
        <v>13</v>
      </c>
      <c r="F102" s="1138">
        <v>1773</v>
      </c>
      <c r="G102" s="891">
        <f t="shared" si="6"/>
        <v>1327</v>
      </c>
    </row>
    <row r="103" spans="2:7" ht="41.25" customHeight="1">
      <c r="B103" s="949" t="s">
        <v>3720</v>
      </c>
      <c r="C103" s="1135">
        <v>4</v>
      </c>
      <c r="D103" s="1134" t="s">
        <v>3719</v>
      </c>
      <c r="E103" s="1136">
        <v>17</v>
      </c>
      <c r="F103" s="1138">
        <v>2321</v>
      </c>
      <c r="G103" s="891">
        <f t="shared" si="6"/>
        <v>1737</v>
      </c>
    </row>
    <row r="104" spans="2:7" ht="41.25" customHeight="1">
      <c r="B104" s="949" t="s">
        <v>3721</v>
      </c>
      <c r="C104" s="1135">
        <v>3</v>
      </c>
      <c r="D104" s="1134" t="s">
        <v>3506</v>
      </c>
      <c r="E104" s="1136">
        <v>10</v>
      </c>
      <c r="F104" s="1138">
        <v>2594</v>
      </c>
      <c r="G104" s="891">
        <f t="shared" si="6"/>
        <v>1941</v>
      </c>
    </row>
    <row r="105" spans="2:7" ht="41.25" customHeight="1">
      <c r="B105" s="949" t="s">
        <v>3722</v>
      </c>
      <c r="C105" s="1135">
        <v>4</v>
      </c>
      <c r="D105" s="1134" t="s">
        <v>3506</v>
      </c>
      <c r="E105" s="1136">
        <v>19.5</v>
      </c>
      <c r="F105" s="1138">
        <v>3400</v>
      </c>
      <c r="G105" s="891">
        <f t="shared" si="6"/>
        <v>2544</v>
      </c>
    </row>
    <row r="106" spans="2:7" ht="41.25" customHeight="1">
      <c r="B106" s="949" t="s">
        <v>3529</v>
      </c>
      <c r="C106" s="1135">
        <v>1</v>
      </c>
      <c r="D106" s="1134" t="s">
        <v>3506</v>
      </c>
      <c r="E106" s="1136">
        <v>6.5</v>
      </c>
      <c r="F106" s="1138">
        <v>982</v>
      </c>
      <c r="G106" s="891">
        <f t="shared" si="6"/>
        <v>735</v>
      </c>
    </row>
    <row r="107" spans="2:7" ht="41.25" customHeight="1" thickBot="1">
      <c r="B107" s="968" t="s">
        <v>3530</v>
      </c>
      <c r="C107" s="1201">
        <v>2</v>
      </c>
      <c r="D107" s="1202" t="s">
        <v>3506</v>
      </c>
      <c r="E107" s="1203">
        <v>13</v>
      </c>
      <c r="F107" s="969">
        <v>1788</v>
      </c>
      <c r="G107" s="955">
        <f t="shared" si="6"/>
        <v>1338</v>
      </c>
    </row>
  </sheetData>
  <mergeCells count="15">
    <mergeCell ref="D2:E2"/>
    <mergeCell ref="B79:G79"/>
    <mergeCell ref="B77:G77"/>
    <mergeCell ref="D1:G1"/>
    <mergeCell ref="B3:G3"/>
    <mergeCell ref="B4:B6"/>
    <mergeCell ref="D4:D6"/>
    <mergeCell ref="E4:E6"/>
    <mergeCell ref="F4:F6"/>
    <mergeCell ref="G4:G6"/>
    <mergeCell ref="B7:G7"/>
    <mergeCell ref="B36:G36"/>
    <mergeCell ref="B47:G47"/>
    <mergeCell ref="B68:G68"/>
    <mergeCell ref="B70:G70"/>
  </mergeCells>
  <hyperlinks>
    <hyperlink ref="B1" location="main!A1" display="НАЗАД" xr:uid="{00000000-0004-0000-2500-000000000000}"/>
  </hyperlinks>
  <printOptions horizontalCentered="1"/>
  <pageMargins left="0" right="0" top="0.39370078740157483" bottom="0.39370078740157483" header="0" footer="0"/>
  <pageSetup paperSize="9" scale="25" fitToWidth="0" fitToHeight="0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rowBreaks count="1" manualBreakCount="1">
    <brk id="69" min="1" max="6" man="1"/>
  </rowBreaks>
  <drawing r:id="rId2"/>
  <legacyDrawing r:id="rId3"/>
  <controls>
    <mc:AlternateContent xmlns:mc="http://schemas.openxmlformats.org/markup-compatibility/2006">
      <mc:Choice Requires="x14">
        <control shapeId="728065" r:id="rId4" name="TextBox1">
          <controlPr defaultSize="0" autoFill="0" autoLine="0" linkedCell="скидка!F3" r:id="rId5">
            <anchor moveWithCells="1">
              <from>
                <xdr:col>1</xdr:col>
                <xdr:colOff>6736080</xdr:colOff>
                <xdr:row>0</xdr:row>
                <xdr:rowOff>68580</xdr:rowOff>
              </from>
              <to>
                <xdr:col>1</xdr:col>
                <xdr:colOff>7498080</xdr:colOff>
                <xdr:row>0</xdr:row>
                <xdr:rowOff>449580</xdr:rowOff>
              </to>
            </anchor>
          </controlPr>
        </control>
      </mc:Choice>
      <mc:Fallback>
        <control shapeId="728065" r:id="rId4" name="TextBox1"/>
      </mc:Fallback>
    </mc:AlternateContent>
    <mc:AlternateContent xmlns:mc="http://schemas.openxmlformats.org/markup-compatibility/2006">
      <mc:Choice Requires="x14">
        <control shapeId="728066" r:id="rId6" name="TextBox2">
          <controlPr defaultSize="0" autoFill="0" autoLine="0" linkedCell="скидка!F7" r:id="rId7">
            <anchor moveWithCells="1">
              <from>
                <xdr:col>1</xdr:col>
                <xdr:colOff>9113520</xdr:colOff>
                <xdr:row>0</xdr:row>
                <xdr:rowOff>68580</xdr:rowOff>
              </from>
              <to>
                <xdr:col>1</xdr:col>
                <xdr:colOff>9875520</xdr:colOff>
                <xdr:row>0</xdr:row>
                <xdr:rowOff>449580</xdr:rowOff>
              </to>
            </anchor>
          </controlPr>
        </control>
      </mc:Choice>
      <mc:Fallback>
        <control shapeId="728066" r:id="rId6" name="TextBox2"/>
      </mc:Fallback>
    </mc:AlternateContent>
    <mc:AlternateContent xmlns:mc="http://schemas.openxmlformats.org/markup-compatibility/2006">
      <mc:Choice Requires="x14">
        <control shapeId="728067" r:id="rId8" name="Label1">
          <controlPr defaultSize="0" autoLine="0" r:id="rId9">
            <anchor moveWithCells="1">
              <from>
                <xdr:col>1</xdr:col>
                <xdr:colOff>5036820</xdr:colOff>
                <xdr:row>0</xdr:row>
                <xdr:rowOff>76200</xdr:rowOff>
              </from>
              <to>
                <xdr:col>1</xdr:col>
                <xdr:colOff>6522720</xdr:colOff>
                <xdr:row>0</xdr:row>
                <xdr:rowOff>457200</xdr:rowOff>
              </to>
            </anchor>
          </controlPr>
        </control>
      </mc:Choice>
      <mc:Fallback>
        <control shapeId="728067" r:id="rId8" name="Label1"/>
      </mc:Fallback>
    </mc:AlternateContent>
    <mc:AlternateContent xmlns:mc="http://schemas.openxmlformats.org/markup-compatibility/2006">
      <mc:Choice Requires="x14">
        <control shapeId="728068" r:id="rId10" name="Label2">
          <controlPr defaultSize="0" autoLine="0" r:id="rId11">
            <anchor moveWithCells="1">
              <from>
                <xdr:col>1</xdr:col>
                <xdr:colOff>7543800</xdr:colOff>
                <xdr:row>0</xdr:row>
                <xdr:rowOff>106680</xdr:rowOff>
              </from>
              <to>
                <xdr:col>1</xdr:col>
                <xdr:colOff>9029700</xdr:colOff>
                <xdr:row>0</xdr:row>
                <xdr:rowOff>487680</xdr:rowOff>
              </to>
            </anchor>
          </controlPr>
        </control>
      </mc:Choice>
      <mc:Fallback>
        <control shapeId="728068" r:id="rId10" name="Label2"/>
      </mc:Fallback>
    </mc:AlternateContent>
  </control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Лист38">
    <pageSetUpPr fitToPage="1"/>
  </sheetPr>
  <dimension ref="A1:P185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4.6640625" style="60" customWidth="1"/>
    <col min="3" max="3" width="199.44140625" style="60" hidden="1" customWidth="1"/>
    <col min="4" max="4" width="57.6640625" style="60" customWidth="1"/>
    <col min="5" max="5" width="19.109375" style="60" bestFit="1" customWidth="1"/>
    <col min="6" max="7" width="24.109375" style="60" bestFit="1" customWidth="1"/>
    <col min="8" max="8" width="23.6640625" style="60" bestFit="1" customWidth="1"/>
    <col min="9" max="9" width="15.6640625" style="60" customWidth="1"/>
    <col min="10" max="12" width="27.6640625" style="61" customWidth="1"/>
    <col min="13" max="13" width="27.6640625" style="62" customWidth="1"/>
    <col min="14" max="14" width="66.88671875" style="62" customWidth="1"/>
    <col min="15" max="15" width="50.44140625" style="62" customWidth="1"/>
    <col min="16" max="16" width="112.5546875" style="63" customWidth="1"/>
    <col min="17" max="16384" width="9.109375" style="60"/>
  </cols>
  <sheetData>
    <row r="1" spans="1:16" ht="46.2">
      <c r="B1" s="70" t="s">
        <v>57</v>
      </c>
      <c r="C1" s="70"/>
      <c r="D1" s="1369" t="str">
        <f>B3</f>
        <v xml:space="preserve">Прайс-лист на фасады кухни Нао </v>
      </c>
      <c r="E1" s="1369"/>
      <c r="F1" s="1369"/>
      <c r="G1" s="1369"/>
      <c r="H1" s="1369"/>
      <c r="I1" s="1369"/>
      <c r="J1" s="1369"/>
      <c r="K1" s="1369"/>
      <c r="L1" s="1369"/>
      <c r="M1" s="1369"/>
      <c r="N1" s="1369"/>
      <c r="O1" s="1369"/>
      <c r="P1" s="59"/>
    </row>
    <row r="2" spans="1:16" s="80" customFormat="1" ht="129" customHeight="1">
      <c r="A2" s="78" t="s">
        <v>0</v>
      </c>
      <c r="B2" s="81"/>
      <c r="C2" s="81"/>
      <c r="D2" s="79"/>
      <c r="E2" s="79"/>
      <c r="F2" s="79"/>
      <c r="G2" s="79"/>
      <c r="H2" s="79"/>
      <c r="I2" s="1386" t="s">
        <v>4031</v>
      </c>
      <c r="J2" s="1386"/>
      <c r="K2" s="1386"/>
      <c r="L2" s="1386"/>
      <c r="M2" s="79"/>
      <c r="N2" s="79"/>
      <c r="O2" s="1336"/>
      <c r="P2" s="1336"/>
    </row>
    <row r="3" spans="1:16" s="86" customFormat="1" ht="61.2" thickBot="1">
      <c r="A3" s="58"/>
      <c r="B3" s="1370" t="s">
        <v>2552</v>
      </c>
      <c r="C3" s="1370"/>
      <c r="D3" s="1370"/>
      <c r="E3" s="1370"/>
      <c r="F3" s="1370"/>
      <c r="G3" s="1370"/>
      <c r="H3" s="1370"/>
      <c r="I3" s="1370"/>
      <c r="J3" s="1370"/>
      <c r="K3" s="1370"/>
      <c r="L3" s="1370"/>
      <c r="M3" s="1370"/>
      <c r="N3" s="1370"/>
      <c r="O3" s="1370"/>
      <c r="P3" s="1370"/>
    </row>
    <row r="4" spans="1:16" ht="18.75" customHeight="1">
      <c r="B4" s="1391" t="s">
        <v>2085</v>
      </c>
      <c r="C4" s="1391" t="s">
        <v>1255</v>
      </c>
      <c r="D4" s="1590" t="s">
        <v>2</v>
      </c>
      <c r="E4" s="1596" t="s">
        <v>2077</v>
      </c>
      <c r="F4" s="1597"/>
      <c r="G4" s="1597"/>
      <c r="H4" s="1598"/>
      <c r="I4" s="1470" t="s">
        <v>3</v>
      </c>
      <c r="J4" s="1602" t="s">
        <v>4007</v>
      </c>
      <c r="K4" s="1602" t="s">
        <v>3543</v>
      </c>
      <c r="L4" s="1602" t="s">
        <v>4008</v>
      </c>
      <c r="M4" s="1602" t="s">
        <v>3542</v>
      </c>
      <c r="N4" s="1483"/>
      <c r="O4" s="1484"/>
      <c r="P4" s="1485"/>
    </row>
    <row r="5" spans="1:16" ht="27" customHeight="1">
      <c r="B5" s="1392"/>
      <c r="C5" s="1392"/>
      <c r="D5" s="1591"/>
      <c r="E5" s="1687"/>
      <c r="F5" s="1688"/>
      <c r="G5" s="1688"/>
      <c r="H5" s="1689"/>
      <c r="I5" s="1471"/>
      <c r="J5" s="1603"/>
      <c r="K5" s="1603"/>
      <c r="L5" s="1603"/>
      <c r="M5" s="1603"/>
      <c r="N5" s="1486"/>
      <c r="O5" s="1500"/>
      <c r="P5" s="1488"/>
    </row>
    <row r="6" spans="1:16" ht="119.25" customHeight="1" thickBot="1">
      <c r="B6" s="1393"/>
      <c r="C6" s="1392"/>
      <c r="D6" s="1592"/>
      <c r="E6" s="1690"/>
      <c r="F6" s="1691"/>
      <c r="G6" s="1691"/>
      <c r="H6" s="1692"/>
      <c r="I6" s="1686"/>
      <c r="J6" s="1603"/>
      <c r="K6" s="1603"/>
      <c r="L6" s="1603"/>
      <c r="M6" s="1603"/>
      <c r="N6" s="1489"/>
      <c r="O6" s="1490"/>
      <c r="P6" s="1491"/>
    </row>
    <row r="7" spans="1:16" ht="41.25" customHeight="1">
      <c r="B7" s="1605" t="s">
        <v>2553</v>
      </c>
      <c r="C7" s="1606"/>
      <c r="D7" s="1606"/>
      <c r="E7" s="1606"/>
      <c r="F7" s="1606"/>
      <c r="G7" s="1606"/>
      <c r="H7" s="1606"/>
      <c r="I7" s="1606"/>
      <c r="J7" s="1606"/>
      <c r="K7" s="1606"/>
      <c r="L7" s="1606"/>
      <c r="M7" s="1611"/>
      <c r="N7" s="924"/>
      <c r="O7" s="925"/>
      <c r="P7" s="926"/>
    </row>
    <row r="8" spans="1:16" ht="42" customHeight="1">
      <c r="B8" s="884" t="s">
        <v>2554</v>
      </c>
      <c r="C8" s="885" t="str">
        <f>B8&amp;" комплект фасадов "&amp;"для корпусов "&amp;F8&amp;", "&amp;G8</f>
        <v>ФП 600 Я Нао комплект фасадов для корпусов П 601, П 601 В</v>
      </c>
      <c r="D8" s="886" t="s">
        <v>2555</v>
      </c>
      <c r="E8" s="887"/>
      <c r="F8" s="888" t="s">
        <v>2093</v>
      </c>
      <c r="G8" s="888" t="s">
        <v>2112</v>
      </c>
      <c r="H8" s="885"/>
      <c r="I8" s="889">
        <v>3</v>
      </c>
      <c r="J8" s="1138">
        <v>580</v>
      </c>
      <c r="K8" s="1138">
        <v>645</v>
      </c>
      <c r="L8" s="1138">
        <f t="shared" ref="L8:L25" si="0">ROUNDUP(CEILING(J8*(1-скидка),1)*(1+наценка),1)</f>
        <v>434</v>
      </c>
      <c r="M8" s="891">
        <f t="shared" ref="M8:M17" si="1">ROUNDUP(CEILING(K8*(1-скидка),1)*(1+наценка),1)</f>
        <v>483</v>
      </c>
      <c r="N8" s="927"/>
      <c r="O8" s="1408"/>
      <c r="P8" s="1409"/>
    </row>
    <row r="9" spans="1:16" ht="42" customHeight="1">
      <c r="B9" s="892" t="s">
        <v>2556</v>
      </c>
      <c r="C9" s="885" t="str">
        <f t="shared" ref="C9:C14" si="2">B9&amp;" комплект фасадов "&amp;"для корпусов "&amp;F9</f>
        <v>ФП 600 Нао комплект фасадов для корпусов П 600</v>
      </c>
      <c r="D9" s="893" t="s">
        <v>2557</v>
      </c>
      <c r="E9" s="894"/>
      <c r="F9" s="895" t="s">
        <v>2088</v>
      </c>
      <c r="G9" s="895"/>
      <c r="H9" s="896"/>
      <c r="I9" s="897">
        <v>17</v>
      </c>
      <c r="J9" s="1138">
        <v>2733</v>
      </c>
      <c r="K9" s="1138">
        <v>3161</v>
      </c>
      <c r="L9" s="1138">
        <f t="shared" si="0"/>
        <v>2045</v>
      </c>
      <c r="M9" s="891">
        <f t="shared" si="1"/>
        <v>2366</v>
      </c>
      <c r="N9" s="927"/>
      <c r="O9" s="928"/>
      <c r="P9" s="835"/>
    </row>
    <row r="10" spans="1:16" ht="42" customHeight="1">
      <c r="B10" s="884" t="s">
        <v>2558</v>
      </c>
      <c r="C10" s="885" t="str">
        <f t="shared" si="2"/>
        <v>ФП 400 Нао комплект фасадов для корпусов П 400</v>
      </c>
      <c r="D10" s="886" t="s">
        <v>2559</v>
      </c>
      <c r="E10" s="887"/>
      <c r="F10" s="888" t="s">
        <v>2101</v>
      </c>
      <c r="G10" s="888"/>
      <c r="H10" s="885"/>
      <c r="I10" s="889">
        <v>12</v>
      </c>
      <c r="J10" s="1138">
        <v>2083</v>
      </c>
      <c r="K10" s="1138">
        <v>2367</v>
      </c>
      <c r="L10" s="1138">
        <f t="shared" si="0"/>
        <v>1559</v>
      </c>
      <c r="M10" s="891">
        <f t="shared" si="1"/>
        <v>1771</v>
      </c>
      <c r="N10" s="927"/>
      <c r="O10" s="929"/>
      <c r="P10" s="930"/>
    </row>
    <row r="11" spans="1:16" ht="42" customHeight="1">
      <c r="B11" s="892" t="s">
        <v>2560</v>
      </c>
      <c r="C11" s="1111" t="str">
        <f t="shared" si="2"/>
        <v>ФП 600 В-Л Нао комплект фасадов для корпусов П 600 В</v>
      </c>
      <c r="D11" s="893" t="s">
        <v>2561</v>
      </c>
      <c r="E11" s="894"/>
      <c r="F11" s="895" t="s">
        <v>2107</v>
      </c>
      <c r="G11" s="895"/>
      <c r="H11" s="896"/>
      <c r="I11" s="897">
        <v>18</v>
      </c>
      <c r="J11" s="1138">
        <v>2977</v>
      </c>
      <c r="K11" s="1138">
        <v>3445</v>
      </c>
      <c r="L11" s="1138">
        <f t="shared" si="0"/>
        <v>2228</v>
      </c>
      <c r="M11" s="891">
        <f t="shared" si="1"/>
        <v>2578</v>
      </c>
      <c r="N11" s="927"/>
      <c r="O11" s="929"/>
      <c r="P11" s="930"/>
    </row>
    <row r="12" spans="1:16" ht="42" customHeight="1">
      <c r="B12" s="892" t="s">
        <v>2562</v>
      </c>
      <c r="C12" s="1111" t="str">
        <f t="shared" si="2"/>
        <v>ФП 600 В-Пр Нао комплект фасадов для корпусов П 600 В</v>
      </c>
      <c r="D12" s="893" t="s">
        <v>2561</v>
      </c>
      <c r="E12" s="894"/>
      <c r="F12" s="895" t="s">
        <v>2107</v>
      </c>
      <c r="G12" s="895"/>
      <c r="H12" s="896"/>
      <c r="I12" s="897">
        <v>18</v>
      </c>
      <c r="J12" s="1138">
        <v>2977</v>
      </c>
      <c r="K12" s="1138">
        <v>3445</v>
      </c>
      <c r="L12" s="1138">
        <f t="shared" si="0"/>
        <v>2228</v>
      </c>
      <c r="M12" s="891">
        <f t="shared" si="1"/>
        <v>2578</v>
      </c>
      <c r="N12" s="927"/>
      <c r="O12" s="929"/>
      <c r="P12" s="930"/>
    </row>
    <row r="13" spans="1:16" ht="42" customHeight="1">
      <c r="B13" s="892" t="s">
        <v>2563</v>
      </c>
      <c r="C13" s="1111" t="str">
        <f t="shared" si="2"/>
        <v>ФП 400 В-Л Нао комплект фасадов для корпусов П 400 В</v>
      </c>
      <c r="D13" s="893" t="s">
        <v>2564</v>
      </c>
      <c r="E13" s="894"/>
      <c r="F13" s="895" t="s">
        <v>2120</v>
      </c>
      <c r="G13" s="895"/>
      <c r="H13" s="896"/>
      <c r="I13" s="897">
        <v>13</v>
      </c>
      <c r="J13" s="1138">
        <v>2262</v>
      </c>
      <c r="K13" s="1138">
        <v>2575</v>
      </c>
      <c r="L13" s="1138">
        <f t="shared" si="0"/>
        <v>1693</v>
      </c>
      <c r="M13" s="891">
        <f t="shared" si="1"/>
        <v>1927</v>
      </c>
      <c r="N13" s="927"/>
      <c r="O13" s="929"/>
      <c r="P13" s="930"/>
    </row>
    <row r="14" spans="1:16" ht="42" customHeight="1">
      <c r="B14" s="892" t="s">
        <v>2565</v>
      </c>
      <c r="C14" s="1111" t="str">
        <f t="shared" si="2"/>
        <v>ФП 400 В-Пр Нао комплект фасадов для корпусов П 400 В</v>
      </c>
      <c r="D14" s="893" t="s">
        <v>2564</v>
      </c>
      <c r="E14" s="894"/>
      <c r="F14" s="895" t="s">
        <v>2120</v>
      </c>
      <c r="G14" s="895"/>
      <c r="H14" s="896"/>
      <c r="I14" s="897">
        <v>13</v>
      </c>
      <c r="J14" s="1138">
        <v>2262</v>
      </c>
      <c r="K14" s="1138">
        <v>2575</v>
      </c>
      <c r="L14" s="1138">
        <f t="shared" si="0"/>
        <v>1693</v>
      </c>
      <c r="M14" s="891">
        <f t="shared" si="1"/>
        <v>1927</v>
      </c>
      <c r="N14" s="927"/>
      <c r="O14" s="929"/>
      <c r="P14" s="930"/>
    </row>
    <row r="15" spans="1:16" ht="42" customHeight="1">
      <c r="B15" s="901" t="s">
        <v>2566</v>
      </c>
      <c r="C15" s="1111" t="str">
        <f>B15&amp;" комплект фасадов "&amp;"для корпусов "&amp;E15&amp;", "&amp;F15&amp;", "&amp;G15</f>
        <v>Ф 600 ЛДСП Нао комплект фасадов для корпусов В 600, П 601, ПД 600</v>
      </c>
      <c r="D15" s="902" t="s">
        <v>2567</v>
      </c>
      <c r="E15" s="903" t="s">
        <v>2327</v>
      </c>
      <c r="F15" s="904" t="s">
        <v>2093</v>
      </c>
      <c r="G15" s="904" t="s">
        <v>2097</v>
      </c>
      <c r="H15" s="905"/>
      <c r="I15" s="906">
        <v>6</v>
      </c>
      <c r="J15" s="1138">
        <v>923</v>
      </c>
      <c r="K15" s="1138">
        <v>1072</v>
      </c>
      <c r="L15" s="1138">
        <f t="shared" si="0"/>
        <v>691</v>
      </c>
      <c r="M15" s="891">
        <f t="shared" si="1"/>
        <v>803</v>
      </c>
      <c r="N15" s="927"/>
      <c r="O15" s="929"/>
      <c r="P15" s="930"/>
    </row>
    <row r="16" spans="1:16" ht="42" customHeight="1">
      <c r="B16" s="901" t="s">
        <v>2568</v>
      </c>
      <c r="C16" s="1111" t="str">
        <f>B16&amp;" комплект фасадов "&amp;"для корпусов "&amp;E16&amp;", "&amp;F16&amp;", "&amp;G16&amp;", "&amp;H16</f>
        <v>Ф 600-Л Нао комплект фасадов для корпусов Н 600, ПД 600 В, ПД 600, М 600</v>
      </c>
      <c r="D16" s="902" t="s">
        <v>2567</v>
      </c>
      <c r="E16" s="903" t="s">
        <v>2147</v>
      </c>
      <c r="F16" s="908" t="s">
        <v>2116</v>
      </c>
      <c r="G16" s="904" t="s">
        <v>2097</v>
      </c>
      <c r="H16" s="905" t="s">
        <v>2172</v>
      </c>
      <c r="I16" s="906">
        <v>6</v>
      </c>
      <c r="J16" s="1138">
        <v>1105</v>
      </c>
      <c r="K16" s="1138">
        <v>1254</v>
      </c>
      <c r="L16" s="1138">
        <f t="shared" si="0"/>
        <v>827</v>
      </c>
      <c r="M16" s="891">
        <f t="shared" si="1"/>
        <v>939</v>
      </c>
      <c r="N16" s="927"/>
      <c r="O16" s="929"/>
      <c r="P16" s="930"/>
    </row>
    <row r="17" spans="2:16" ht="42" customHeight="1">
      <c r="B17" s="892" t="s">
        <v>2569</v>
      </c>
      <c r="C17" s="1111" t="str">
        <f>B17&amp;" комплект фасадов "&amp;"для корпусов "&amp;E17&amp;", "&amp;F17&amp;", "&amp;G17</f>
        <v>ФВ 601 ЛДСП Нао комплект фасадов для корпусов В 609, П 601 В, ПД 600 В</v>
      </c>
      <c r="D17" s="893" t="s">
        <v>2570</v>
      </c>
      <c r="E17" s="894" t="s">
        <v>2272</v>
      </c>
      <c r="F17" s="895" t="s">
        <v>2112</v>
      </c>
      <c r="G17" s="895" t="s">
        <v>2116</v>
      </c>
      <c r="H17" s="896"/>
      <c r="I17" s="897">
        <v>6</v>
      </c>
      <c r="J17" s="1138">
        <v>1119</v>
      </c>
      <c r="K17" s="1138">
        <v>1368</v>
      </c>
      <c r="L17" s="1138">
        <f t="shared" si="0"/>
        <v>838</v>
      </c>
      <c r="M17" s="891">
        <f t="shared" si="1"/>
        <v>1024</v>
      </c>
      <c r="N17" s="927"/>
      <c r="O17" s="929"/>
      <c r="P17" s="930"/>
    </row>
    <row r="18" spans="2:16" ht="42" customHeight="1">
      <c r="B18" s="892" t="s">
        <v>3010</v>
      </c>
      <c r="C18" s="1111" t="str">
        <f t="shared" ref="C18:C23" si="3">B18&amp;" комплект фасадов "&amp;"для корпусов "&amp;F18</f>
        <v>ФП 600 AL black комплект фасадов для корпусов П 600</v>
      </c>
      <c r="D18" s="893" t="s">
        <v>2557</v>
      </c>
      <c r="E18" s="894"/>
      <c r="F18" s="895" t="s">
        <v>2088</v>
      </c>
      <c r="G18" s="895"/>
      <c r="H18" s="896"/>
      <c r="I18" s="897">
        <v>40</v>
      </c>
      <c r="J18" s="898">
        <v>10662</v>
      </c>
      <c r="K18" s="1138"/>
      <c r="L18" s="1138">
        <f t="shared" si="0"/>
        <v>7978</v>
      </c>
      <c r="M18" s="899"/>
      <c r="N18" s="927"/>
      <c r="O18" s="929"/>
      <c r="P18" s="930"/>
    </row>
    <row r="19" spans="2:16" ht="42" customHeight="1">
      <c r="B19" s="892" t="s">
        <v>3011</v>
      </c>
      <c r="C19" s="1111" t="str">
        <f t="shared" si="3"/>
        <v>ФП 400 AL black комплект фасадов для корпусов П 400</v>
      </c>
      <c r="D19" s="893" t="s">
        <v>2559</v>
      </c>
      <c r="E19" s="894"/>
      <c r="F19" s="895" t="s">
        <v>2101</v>
      </c>
      <c r="G19" s="895"/>
      <c r="H19" s="908"/>
      <c r="I19" s="897">
        <v>27</v>
      </c>
      <c r="J19" s="898">
        <v>9381</v>
      </c>
      <c r="K19" s="1138"/>
      <c r="L19" s="1138">
        <f t="shared" si="0"/>
        <v>7019</v>
      </c>
      <c r="M19" s="899"/>
      <c r="N19" s="927"/>
      <c r="O19" s="929"/>
      <c r="P19" s="930"/>
    </row>
    <row r="20" spans="2:16" ht="42" customHeight="1">
      <c r="B20" s="892" t="s">
        <v>3012</v>
      </c>
      <c r="C20" s="1111" t="str">
        <f t="shared" si="3"/>
        <v>ФП 600 В-Л AL black комплект фасадов для корпусов П 600 В</v>
      </c>
      <c r="D20" s="893" t="s">
        <v>2561</v>
      </c>
      <c r="E20" s="894"/>
      <c r="F20" s="895" t="s">
        <v>2107</v>
      </c>
      <c r="G20" s="895"/>
      <c r="H20" s="896"/>
      <c r="I20" s="897">
        <v>44</v>
      </c>
      <c r="J20" s="898">
        <v>11353</v>
      </c>
      <c r="K20" s="1138"/>
      <c r="L20" s="1138">
        <f t="shared" si="0"/>
        <v>8495</v>
      </c>
      <c r="M20" s="899"/>
      <c r="N20" s="927"/>
      <c r="O20" s="929"/>
      <c r="P20" s="930"/>
    </row>
    <row r="21" spans="2:16" ht="42" customHeight="1">
      <c r="B21" s="892" t="s">
        <v>3013</v>
      </c>
      <c r="C21" s="1111" t="str">
        <f t="shared" si="3"/>
        <v>ФП 600 В-Пр AL black комплект фасадов для корпусов П 600 В</v>
      </c>
      <c r="D21" s="893" t="s">
        <v>2561</v>
      </c>
      <c r="E21" s="894"/>
      <c r="F21" s="895" t="s">
        <v>2107</v>
      </c>
      <c r="G21" s="895"/>
      <c r="H21" s="896"/>
      <c r="I21" s="897">
        <v>44</v>
      </c>
      <c r="J21" s="898">
        <v>11353</v>
      </c>
      <c r="K21" s="1138"/>
      <c r="L21" s="1138">
        <f t="shared" si="0"/>
        <v>8495</v>
      </c>
      <c r="M21" s="899"/>
      <c r="N21" s="927"/>
      <c r="O21" s="929"/>
      <c r="P21" s="930"/>
    </row>
    <row r="22" spans="2:16" ht="42" customHeight="1">
      <c r="B22" s="892" t="s">
        <v>3014</v>
      </c>
      <c r="C22" s="1111" t="str">
        <f t="shared" si="3"/>
        <v>ФП 400 В-Л AL black комплект фасадов для корпусов П 400 В</v>
      </c>
      <c r="D22" s="893" t="s">
        <v>2564</v>
      </c>
      <c r="E22" s="894"/>
      <c r="F22" s="895" t="s">
        <v>2120</v>
      </c>
      <c r="G22" s="895"/>
      <c r="H22" s="896"/>
      <c r="I22" s="897">
        <v>30</v>
      </c>
      <c r="J22" s="898">
        <v>9990</v>
      </c>
      <c r="K22" s="1138"/>
      <c r="L22" s="1138">
        <f t="shared" si="0"/>
        <v>7475</v>
      </c>
      <c r="M22" s="899"/>
      <c r="N22" s="927"/>
      <c r="O22" s="929"/>
      <c r="P22" s="930"/>
    </row>
    <row r="23" spans="2:16" ht="42" customHeight="1">
      <c r="B23" s="892" t="s">
        <v>3015</v>
      </c>
      <c r="C23" s="1111" t="str">
        <f t="shared" si="3"/>
        <v>ФП 400 В-Пр AL black комплект фасадов для корпусов П 400 В</v>
      </c>
      <c r="D23" s="893" t="s">
        <v>2564</v>
      </c>
      <c r="E23" s="894"/>
      <c r="F23" s="895" t="s">
        <v>2120</v>
      </c>
      <c r="G23" s="895"/>
      <c r="H23" s="896"/>
      <c r="I23" s="897">
        <v>30</v>
      </c>
      <c r="J23" s="898">
        <v>9990</v>
      </c>
      <c r="K23" s="1138"/>
      <c r="L23" s="1138">
        <f t="shared" si="0"/>
        <v>7475</v>
      </c>
      <c r="M23" s="899"/>
      <c r="N23" s="927"/>
      <c r="O23" s="929"/>
      <c r="P23" s="930"/>
    </row>
    <row r="24" spans="2:16" ht="42" customHeight="1">
      <c r="B24" s="892" t="s">
        <v>3016</v>
      </c>
      <c r="C24" s="885" t="str">
        <f>B24&amp;" комплект фасадов "&amp;"для корпусов "&amp;E24&amp;", "&amp;F24&amp;", "&amp;G24</f>
        <v>ФВ 600 AL black комплект фасадов для корпусов В 600, П 601, ПД 600</v>
      </c>
      <c r="D24" s="893" t="s">
        <v>2567</v>
      </c>
      <c r="E24" s="894" t="s">
        <v>2327</v>
      </c>
      <c r="F24" s="895" t="s">
        <v>2093</v>
      </c>
      <c r="G24" s="895" t="s">
        <v>2097</v>
      </c>
      <c r="H24" s="896"/>
      <c r="I24" s="897">
        <v>15</v>
      </c>
      <c r="J24" s="898">
        <v>5049</v>
      </c>
      <c r="K24" s="1138"/>
      <c r="L24" s="1138">
        <f t="shared" si="0"/>
        <v>3778</v>
      </c>
      <c r="M24" s="899"/>
      <c r="N24" s="927"/>
      <c r="O24" s="929"/>
      <c r="P24" s="930"/>
    </row>
    <row r="25" spans="2:16" ht="42" customHeight="1">
      <c r="B25" s="892" t="s">
        <v>3017</v>
      </c>
      <c r="C25" s="885" t="str">
        <f>B25&amp;" комплект фасадов "&amp;"для корпусов "&amp;E25&amp;", "&amp;F25&amp;", "&amp;G25</f>
        <v>ФВ 601 AL black комплект фасадов для корпусов В 609, П 601 В, ПД 600 В</v>
      </c>
      <c r="D25" s="893" t="s">
        <v>2570</v>
      </c>
      <c r="E25" s="894" t="s">
        <v>2272</v>
      </c>
      <c r="F25" s="895" t="s">
        <v>2112</v>
      </c>
      <c r="G25" s="895" t="s">
        <v>2116</v>
      </c>
      <c r="H25" s="896"/>
      <c r="I25" s="897">
        <v>18</v>
      </c>
      <c r="J25" s="898">
        <v>5740</v>
      </c>
      <c r="K25" s="1138"/>
      <c r="L25" s="1138">
        <f t="shared" si="0"/>
        <v>4295</v>
      </c>
      <c r="M25" s="899"/>
      <c r="N25" s="927"/>
      <c r="O25" s="929"/>
      <c r="P25" s="930"/>
    </row>
    <row r="26" spans="2:16" ht="339.75" customHeight="1" thickBot="1">
      <c r="B26" s="1588" t="s">
        <v>3962</v>
      </c>
      <c r="C26" s="1589"/>
      <c r="D26" s="1678"/>
      <c r="E26" s="1589"/>
      <c r="F26" s="1589"/>
      <c r="G26" s="1589"/>
      <c r="H26" s="1589"/>
      <c r="I26" s="1678"/>
      <c r="J26" s="1589"/>
      <c r="K26" s="1589"/>
      <c r="L26" s="1589"/>
      <c r="M26" s="1612"/>
      <c r="N26" s="800"/>
      <c r="O26" s="787"/>
      <c r="P26" s="788"/>
    </row>
    <row r="27" spans="2:16" ht="42" customHeight="1">
      <c r="B27" s="1605" t="s">
        <v>2842</v>
      </c>
      <c r="C27" s="1606"/>
      <c r="D27" s="1606"/>
      <c r="E27" s="1606"/>
      <c r="F27" s="1606"/>
      <c r="G27" s="1606"/>
      <c r="H27" s="1606"/>
      <c r="I27" s="1606"/>
      <c r="J27" s="1606"/>
      <c r="K27" s="1606"/>
      <c r="L27" s="1606"/>
      <c r="M27" s="1611"/>
      <c r="N27" s="941"/>
      <c r="O27" s="925"/>
      <c r="P27" s="926"/>
    </row>
    <row r="28" spans="2:16" ht="42" customHeight="1">
      <c r="B28" s="884" t="s">
        <v>2571</v>
      </c>
      <c r="C28" s="885" t="str">
        <f>B28&amp;" комплект фасадов "&amp;"для корпусов "&amp;E28</f>
        <v>Ф 300-Л Нао комплект фасадов для корпусов Н 300</v>
      </c>
      <c r="D28" s="886" t="s">
        <v>2572</v>
      </c>
      <c r="E28" s="887" t="s">
        <v>2126</v>
      </c>
      <c r="F28" s="888"/>
      <c r="G28" s="888"/>
      <c r="H28" s="885"/>
      <c r="I28" s="889">
        <v>3</v>
      </c>
      <c r="J28" s="1138">
        <v>676</v>
      </c>
      <c r="K28" s="1138">
        <v>759</v>
      </c>
      <c r="L28" s="1138">
        <f t="shared" ref="L28:L36" si="4">ROUNDUP(CEILING(J28*(1-скидка),1)*(1+наценка),1)</f>
        <v>506</v>
      </c>
      <c r="M28" s="891">
        <f t="shared" ref="M28:M36" si="5">ROUNDUP(CEILING(K28*(1-скидка),1)*(1+наценка),1)</f>
        <v>568</v>
      </c>
      <c r="N28" s="942"/>
      <c r="O28" s="945"/>
      <c r="P28" s="930"/>
    </row>
    <row r="29" spans="2:16" ht="42" customHeight="1">
      <c r="B29" s="884" t="s">
        <v>3049</v>
      </c>
      <c r="C29" s="885" t="str">
        <f>B29&amp;" комплект фасадов "&amp;"для корпусов "&amp;E29&amp;", "&amp;H29</f>
        <v>Ф 300-2-Л-Пр Нао комплект фасадов для корпусов Н 600, М 600</v>
      </c>
      <c r="D29" s="886" t="s">
        <v>2573</v>
      </c>
      <c r="E29" s="887" t="s">
        <v>2147</v>
      </c>
      <c r="F29" s="888"/>
      <c r="G29" s="888"/>
      <c r="H29" s="885" t="s">
        <v>2172</v>
      </c>
      <c r="I29" s="889">
        <v>6</v>
      </c>
      <c r="J29" s="1138">
        <v>1353</v>
      </c>
      <c r="K29" s="1138">
        <v>1517</v>
      </c>
      <c r="L29" s="1138">
        <f t="shared" si="4"/>
        <v>1013</v>
      </c>
      <c r="M29" s="891">
        <f t="shared" si="5"/>
        <v>1136</v>
      </c>
      <c r="N29" s="942"/>
      <c r="O29" s="945"/>
      <c r="P29" s="930"/>
    </row>
    <row r="30" spans="2:16" ht="42" customHeight="1">
      <c r="B30" s="892" t="s">
        <v>2574</v>
      </c>
      <c r="C30" s="885" t="str">
        <f>B30&amp;" комплект фасадов "&amp;"для корпусов "&amp;E30&amp;", "&amp;H30</f>
        <v>Ф 350-Л Нао комплект фасадов для корпусов Н 350, М 990 У</v>
      </c>
      <c r="D30" s="893" t="s">
        <v>2575</v>
      </c>
      <c r="E30" s="894" t="s">
        <v>2131</v>
      </c>
      <c r="F30" s="895"/>
      <c r="G30" s="895"/>
      <c r="H30" s="896" t="s">
        <v>2594</v>
      </c>
      <c r="I30" s="897">
        <v>4</v>
      </c>
      <c r="J30" s="1138">
        <v>753</v>
      </c>
      <c r="K30" s="1138">
        <v>841</v>
      </c>
      <c r="L30" s="1138">
        <f t="shared" si="4"/>
        <v>564</v>
      </c>
      <c r="M30" s="891">
        <f t="shared" si="5"/>
        <v>630</v>
      </c>
      <c r="N30" s="942"/>
      <c r="O30" s="945"/>
      <c r="P30" s="930"/>
    </row>
    <row r="31" spans="2:16" ht="42" customHeight="1">
      <c r="B31" s="892" t="s">
        <v>3050</v>
      </c>
      <c r="C31" s="885" t="str">
        <f>B31&amp;" комплект фасадов "&amp;"для корпусов "&amp;E31</f>
        <v>Ф 350-2-Л-Пр Нао комплект фасадов для корпусов Н 700</v>
      </c>
      <c r="D31" s="893" t="s">
        <v>2576</v>
      </c>
      <c r="E31" s="894" t="s">
        <v>2152</v>
      </c>
      <c r="F31" s="895"/>
      <c r="G31" s="895"/>
      <c r="H31" s="896"/>
      <c r="I31" s="897">
        <v>7</v>
      </c>
      <c r="J31" s="1138">
        <v>1506</v>
      </c>
      <c r="K31" s="1138">
        <v>1681</v>
      </c>
      <c r="L31" s="1138">
        <f t="shared" si="4"/>
        <v>1127</v>
      </c>
      <c r="M31" s="891">
        <f t="shared" si="5"/>
        <v>1258</v>
      </c>
      <c r="N31" s="942"/>
      <c r="O31" s="945"/>
      <c r="P31" s="930"/>
    </row>
    <row r="32" spans="2:16" ht="42" customHeight="1">
      <c r="B32" s="892" t="s">
        <v>2577</v>
      </c>
      <c r="C32" s="885" t="str">
        <f>B32&amp;" комплект фасадов "&amp;"для корпусов "&amp;E32&amp;", "&amp;H32</f>
        <v>Ф 400-Л Нао комплект фасадов для корпусов Н 400, М 990 У</v>
      </c>
      <c r="D32" s="893" t="s">
        <v>2578</v>
      </c>
      <c r="E32" s="894" t="s">
        <v>2135</v>
      </c>
      <c r="F32" s="895"/>
      <c r="G32" s="895"/>
      <c r="H32" s="896" t="s">
        <v>2594</v>
      </c>
      <c r="I32" s="897">
        <v>4</v>
      </c>
      <c r="J32" s="1138">
        <v>826</v>
      </c>
      <c r="K32" s="1138">
        <v>926</v>
      </c>
      <c r="L32" s="1138">
        <f t="shared" si="4"/>
        <v>619</v>
      </c>
      <c r="M32" s="891">
        <f t="shared" si="5"/>
        <v>693</v>
      </c>
      <c r="N32" s="942"/>
      <c r="O32" s="945"/>
      <c r="P32" s="930"/>
    </row>
    <row r="33" spans="2:16" ht="42" customHeight="1">
      <c r="B33" s="892" t="s">
        <v>3051</v>
      </c>
      <c r="C33" s="885" t="str">
        <f>B33&amp;" комплект фасадов "&amp;"для корпусов "&amp;E33&amp;", "&amp;H33</f>
        <v>Ф 400-2-Л-Пр Нао комплект фасадов для корпусов Н 800, М 800</v>
      </c>
      <c r="D33" s="893" t="s">
        <v>2579</v>
      </c>
      <c r="E33" s="894" t="s">
        <v>2156</v>
      </c>
      <c r="F33" s="895"/>
      <c r="G33" s="895"/>
      <c r="H33" s="896" t="s">
        <v>2174</v>
      </c>
      <c r="I33" s="897">
        <v>8</v>
      </c>
      <c r="J33" s="1138">
        <v>1653</v>
      </c>
      <c r="K33" s="1138">
        <v>1851</v>
      </c>
      <c r="L33" s="1138">
        <f t="shared" si="4"/>
        <v>1237</v>
      </c>
      <c r="M33" s="891">
        <f t="shared" si="5"/>
        <v>1385</v>
      </c>
      <c r="N33" s="942"/>
      <c r="O33" s="945"/>
      <c r="P33" s="930"/>
    </row>
    <row r="34" spans="2:16" ht="42" customHeight="1">
      <c r="B34" s="892" t="s">
        <v>2580</v>
      </c>
      <c r="C34" s="885" t="str">
        <f>B34&amp;" комплект фасадов "&amp;"для корпусов "&amp;E34&amp;", "&amp;H34</f>
        <v>Ф 450-Л Нао комплект фасадов для корпусов Н 450, М 990 У</v>
      </c>
      <c r="D34" s="893" t="s">
        <v>2581</v>
      </c>
      <c r="E34" s="894" t="s">
        <v>2139</v>
      </c>
      <c r="F34" s="904"/>
      <c r="G34" s="895"/>
      <c r="H34" s="896" t="s">
        <v>2594</v>
      </c>
      <c r="I34" s="654">
        <v>5</v>
      </c>
      <c r="J34" s="1138">
        <v>894</v>
      </c>
      <c r="K34" s="1138">
        <v>1008</v>
      </c>
      <c r="L34" s="1138">
        <f t="shared" si="4"/>
        <v>669</v>
      </c>
      <c r="M34" s="891">
        <f t="shared" si="5"/>
        <v>755</v>
      </c>
      <c r="N34" s="942"/>
      <c r="O34" s="945"/>
      <c r="P34" s="930"/>
    </row>
    <row r="35" spans="2:16" ht="42" customHeight="1">
      <c r="B35" s="892" t="s">
        <v>2582</v>
      </c>
      <c r="C35" s="885" t="str">
        <f>B35&amp;" комплект фасадов "&amp;"для корпусов "&amp;E35&amp;", "&amp;H35</f>
        <v>Ф 500-Л Нао комплект фасадов для корпусов Н 500, М 500</v>
      </c>
      <c r="D35" s="893" t="s">
        <v>2583</v>
      </c>
      <c r="E35" s="894" t="s">
        <v>2143</v>
      </c>
      <c r="F35" s="895"/>
      <c r="G35" s="895"/>
      <c r="H35" s="896" t="s">
        <v>2170</v>
      </c>
      <c r="I35" s="654">
        <v>5</v>
      </c>
      <c r="J35" s="1138">
        <v>964</v>
      </c>
      <c r="K35" s="1138">
        <v>1090</v>
      </c>
      <c r="L35" s="1138">
        <f t="shared" si="4"/>
        <v>722</v>
      </c>
      <c r="M35" s="891">
        <f t="shared" si="5"/>
        <v>816</v>
      </c>
      <c r="N35" s="942"/>
      <c r="O35" s="945"/>
      <c r="P35" s="930"/>
    </row>
    <row r="36" spans="2:16" ht="42" customHeight="1">
      <c r="B36" s="892" t="s">
        <v>2568</v>
      </c>
      <c r="C36" s="885" t="str">
        <f>B36&amp;" комплект фасадов "&amp;"для корпусов "&amp;E36&amp;", "&amp;F36&amp;", "&amp;G36&amp;", "&amp;H36</f>
        <v>Ф 600-Л Нао комплект фасадов для корпусов Н 600, ПД 600 В, ПД 600, М 600</v>
      </c>
      <c r="D36" s="893" t="s">
        <v>2567</v>
      </c>
      <c r="E36" s="903" t="s">
        <v>2147</v>
      </c>
      <c r="F36" s="904" t="s">
        <v>2116</v>
      </c>
      <c r="G36" s="904" t="s">
        <v>2097</v>
      </c>
      <c r="H36" s="905" t="s">
        <v>2172</v>
      </c>
      <c r="I36" s="897">
        <v>6</v>
      </c>
      <c r="J36" s="1138">
        <v>1105</v>
      </c>
      <c r="K36" s="1138">
        <v>1254</v>
      </c>
      <c r="L36" s="1138">
        <f t="shared" si="4"/>
        <v>827</v>
      </c>
      <c r="M36" s="891">
        <f t="shared" si="5"/>
        <v>939</v>
      </c>
      <c r="N36" s="942"/>
      <c r="O36" s="945"/>
      <c r="P36" s="930"/>
    </row>
    <row r="37" spans="2:16" ht="219" customHeight="1" thickBot="1">
      <c r="B37" s="1588" t="s">
        <v>3576</v>
      </c>
      <c r="C37" s="1589"/>
      <c r="D37" s="1678"/>
      <c r="E37" s="1589"/>
      <c r="F37" s="1589"/>
      <c r="G37" s="1589"/>
      <c r="H37" s="1589"/>
      <c r="I37" s="1678"/>
      <c r="J37" s="1589"/>
      <c r="K37" s="1589"/>
      <c r="L37" s="1589"/>
      <c r="M37" s="1612"/>
      <c r="N37" s="786"/>
      <c r="O37" s="787"/>
      <c r="P37" s="788"/>
    </row>
    <row r="38" spans="2:16" ht="42" customHeight="1">
      <c r="B38" s="1605" t="s">
        <v>2584</v>
      </c>
      <c r="C38" s="1606"/>
      <c r="D38" s="1606"/>
      <c r="E38" s="1606"/>
      <c r="F38" s="1606"/>
      <c r="G38" s="1606"/>
      <c r="H38" s="1606"/>
      <c r="I38" s="1606"/>
      <c r="J38" s="1606"/>
      <c r="K38" s="1606"/>
      <c r="L38" s="1606"/>
      <c r="M38" s="1611"/>
      <c r="N38" s="924"/>
      <c r="O38" s="925"/>
      <c r="P38" s="926"/>
    </row>
    <row r="39" spans="2:16" ht="42" customHeight="1">
      <c r="B39" s="884" t="s">
        <v>2585</v>
      </c>
      <c r="C39" s="885" t="str">
        <f>B39&amp;" комплект фасадов "&amp;"для корпусов "&amp;E39</f>
        <v>ФБ 150 Нао комплект фасадов для корпусов НБ 150</v>
      </c>
      <c r="D39" s="886" t="s">
        <v>2586</v>
      </c>
      <c r="E39" s="887" t="s">
        <v>2161</v>
      </c>
      <c r="F39" s="888"/>
      <c r="G39" s="888"/>
      <c r="H39" s="885"/>
      <c r="I39" s="889">
        <v>2</v>
      </c>
      <c r="J39" s="1138">
        <v>475</v>
      </c>
      <c r="K39" s="1138">
        <v>509</v>
      </c>
      <c r="L39" s="1138">
        <f>ROUNDUP(CEILING(J39*(1-скидка),1)*(1+наценка),1)</f>
        <v>356</v>
      </c>
      <c r="M39" s="891">
        <f>ROUNDUP(CEILING(K39*(1-скидка),1)*(1+наценка),1)</f>
        <v>381</v>
      </c>
      <c r="N39" s="927"/>
      <c r="O39" s="929"/>
      <c r="P39" s="930"/>
    </row>
    <row r="40" spans="2:16" ht="42" customHeight="1">
      <c r="B40" s="892" t="s">
        <v>2587</v>
      </c>
      <c r="C40" s="885" t="str">
        <f>B40&amp;" комплект фасадов "&amp;"для корпусов "&amp;E40</f>
        <v>ФБ 200 Нао комплект фасадов для корпусов НБ 200</v>
      </c>
      <c r="D40" s="893" t="s">
        <v>2588</v>
      </c>
      <c r="E40" s="894" t="s">
        <v>2165</v>
      </c>
      <c r="F40" s="895"/>
      <c r="G40" s="895"/>
      <c r="H40" s="896"/>
      <c r="I40" s="897">
        <v>3</v>
      </c>
      <c r="J40" s="1138">
        <v>545</v>
      </c>
      <c r="K40" s="1138">
        <v>592</v>
      </c>
      <c r="L40" s="1138">
        <f>ROUNDUP(CEILING(J40*(1-скидка),1)*(1+наценка),1)</f>
        <v>408</v>
      </c>
      <c r="M40" s="891">
        <f>ROUNDUP(CEILING(K40*(1-скидка),1)*(1+наценка),1)</f>
        <v>443</v>
      </c>
      <c r="N40" s="927"/>
      <c r="O40" s="929"/>
      <c r="P40" s="930"/>
    </row>
    <row r="41" spans="2:16" ht="224.25" customHeight="1" thickBot="1">
      <c r="B41" s="1588" t="s">
        <v>3577</v>
      </c>
      <c r="C41" s="1589"/>
      <c r="D41" s="1678"/>
      <c r="E41" s="1589"/>
      <c r="F41" s="1589"/>
      <c r="G41" s="1589"/>
      <c r="H41" s="1589"/>
      <c r="I41" s="1678"/>
      <c r="J41" s="1589"/>
      <c r="K41" s="1589"/>
      <c r="L41" s="1589"/>
      <c r="M41" s="1612"/>
      <c r="N41" s="800"/>
      <c r="O41" s="787"/>
      <c r="P41" s="788"/>
    </row>
    <row r="42" spans="2:16" ht="42" customHeight="1">
      <c r="B42" s="1605" t="s">
        <v>2847</v>
      </c>
      <c r="C42" s="1606"/>
      <c r="D42" s="1606"/>
      <c r="E42" s="1606"/>
      <c r="F42" s="1606"/>
      <c r="G42" s="1606"/>
      <c r="H42" s="1606"/>
      <c r="I42" s="1606"/>
      <c r="J42" s="1606"/>
      <c r="K42" s="1606"/>
      <c r="L42" s="1606"/>
      <c r="M42" s="1611"/>
      <c r="N42" s="924"/>
      <c r="O42" s="925"/>
      <c r="P42" s="926"/>
    </row>
    <row r="43" spans="2:16" ht="42" customHeight="1">
      <c r="B43" s="884" t="s">
        <v>3049</v>
      </c>
      <c r="C43" s="885" t="str">
        <f>B43&amp;" комплект фасадов "&amp;"для корпусов "&amp;E43&amp;", "&amp;H43</f>
        <v>Ф 300-2-Л-Пр Нао комплект фасадов для корпусов Н 600, М 600</v>
      </c>
      <c r="D43" s="886" t="s">
        <v>2573</v>
      </c>
      <c r="E43" s="887" t="s">
        <v>2147</v>
      </c>
      <c r="F43" s="888"/>
      <c r="G43" s="888"/>
      <c r="H43" s="885" t="s">
        <v>2172</v>
      </c>
      <c r="I43" s="889">
        <v>6</v>
      </c>
      <c r="J43" s="1138">
        <v>1353</v>
      </c>
      <c r="K43" s="1138">
        <v>1517</v>
      </c>
      <c r="L43" s="1138">
        <f t="shared" ref="L43:M50" si="6">ROUNDUP(CEILING(J43*(1-скидка),1)*(1+наценка),1)</f>
        <v>1013</v>
      </c>
      <c r="M43" s="891">
        <f t="shared" si="6"/>
        <v>1136</v>
      </c>
      <c r="N43" s="927"/>
      <c r="O43" s="929"/>
      <c r="P43" s="930"/>
    </row>
    <row r="44" spans="2:16" ht="42" customHeight="1">
      <c r="B44" s="892" t="s">
        <v>2577</v>
      </c>
      <c r="C44" s="885" t="str">
        <f>B44&amp;" комплект фасадов "&amp;"для корпусов "&amp;E44</f>
        <v>Ф 400-Л Нао комплект фасадов для корпусов Н 400</v>
      </c>
      <c r="D44" s="893" t="s">
        <v>2578</v>
      </c>
      <c r="E44" s="894" t="s">
        <v>2135</v>
      </c>
      <c r="F44" s="895"/>
      <c r="G44" s="895"/>
      <c r="H44" s="896" t="s">
        <v>2594</v>
      </c>
      <c r="I44" s="897">
        <v>4</v>
      </c>
      <c r="J44" s="1138">
        <v>826</v>
      </c>
      <c r="K44" s="1138">
        <v>926</v>
      </c>
      <c r="L44" s="1138">
        <f t="shared" si="6"/>
        <v>619</v>
      </c>
      <c r="M44" s="891">
        <f t="shared" si="6"/>
        <v>693</v>
      </c>
      <c r="N44" s="927"/>
      <c r="O44" s="929"/>
      <c r="P44" s="930"/>
    </row>
    <row r="45" spans="2:16" ht="42" customHeight="1">
      <c r="B45" s="892" t="s">
        <v>2589</v>
      </c>
      <c r="C45" s="885" t="str">
        <f>B45&amp;" комплект фасадов "&amp;"для корпусов "&amp;E45</f>
        <v>Ф 400-Пр Нао комплект фасадов для корпусов Н 400</v>
      </c>
      <c r="D45" s="893" t="s">
        <v>2578</v>
      </c>
      <c r="E45" s="894" t="s">
        <v>2135</v>
      </c>
      <c r="F45" s="895"/>
      <c r="G45" s="895"/>
      <c r="H45" s="896"/>
      <c r="I45" s="897">
        <v>4</v>
      </c>
      <c r="J45" s="1138">
        <v>826</v>
      </c>
      <c r="K45" s="1138">
        <v>926</v>
      </c>
      <c r="L45" s="1138">
        <f t="shared" si="6"/>
        <v>619</v>
      </c>
      <c r="M45" s="891">
        <f t="shared" si="6"/>
        <v>693</v>
      </c>
      <c r="N45" s="927"/>
      <c r="O45" s="929"/>
      <c r="P45" s="930"/>
    </row>
    <row r="46" spans="2:16" ht="42" customHeight="1">
      <c r="B46" s="892" t="s">
        <v>3051</v>
      </c>
      <c r="C46" s="885" t="str">
        <f>B46&amp;" комплект фасадов "&amp;"для корпусов "&amp;E46&amp;", "&amp;H46</f>
        <v>Ф 400-2-Л-Пр Нао комплект фасадов для корпусов Н 800, М 800</v>
      </c>
      <c r="D46" s="893" t="s">
        <v>2579</v>
      </c>
      <c r="E46" s="894" t="s">
        <v>2156</v>
      </c>
      <c r="F46" s="895"/>
      <c r="G46" s="908"/>
      <c r="H46" s="896" t="s">
        <v>2174</v>
      </c>
      <c r="I46" s="897">
        <v>8</v>
      </c>
      <c r="J46" s="1138">
        <v>1653</v>
      </c>
      <c r="K46" s="1138">
        <v>1851</v>
      </c>
      <c r="L46" s="1138">
        <f t="shared" si="6"/>
        <v>1237</v>
      </c>
      <c r="M46" s="891">
        <f t="shared" si="6"/>
        <v>1385</v>
      </c>
      <c r="N46" s="927"/>
      <c r="O46" s="929"/>
      <c r="P46" s="930"/>
    </row>
    <row r="47" spans="2:16" ht="42" customHeight="1">
      <c r="B47" s="892" t="s">
        <v>2582</v>
      </c>
      <c r="C47" s="885" t="str">
        <f>B47&amp;" комплект фасадов "&amp;"для корпусов "&amp;E47&amp;", "&amp;H47</f>
        <v>Ф 500-Л Нао комплект фасадов для корпусов Н 500, М 500</v>
      </c>
      <c r="D47" s="893" t="s">
        <v>2583</v>
      </c>
      <c r="E47" s="894" t="s">
        <v>2143</v>
      </c>
      <c r="F47" s="895"/>
      <c r="G47" s="895"/>
      <c r="H47" s="896" t="s">
        <v>2170</v>
      </c>
      <c r="I47" s="654">
        <v>5</v>
      </c>
      <c r="J47" s="1138">
        <v>964</v>
      </c>
      <c r="K47" s="1138">
        <v>1090</v>
      </c>
      <c r="L47" s="1138">
        <f t="shared" si="6"/>
        <v>722</v>
      </c>
      <c r="M47" s="891">
        <f t="shared" si="6"/>
        <v>816</v>
      </c>
      <c r="N47" s="927"/>
      <c r="O47" s="929"/>
      <c r="P47" s="930"/>
    </row>
    <row r="48" spans="2:16" ht="42" customHeight="1">
      <c r="B48" s="892" t="s">
        <v>2568</v>
      </c>
      <c r="C48" s="885" t="str">
        <f>B48&amp;" комплект фасадов "&amp;"для корпусов "&amp;E48&amp;", "&amp;F48&amp;", "&amp;G48&amp;", "&amp;H48</f>
        <v>Ф 600-Л Нао комплект фасадов для корпусов Н 600, ПД 600 В, ПД 600, М 600</v>
      </c>
      <c r="D48" s="893" t="s">
        <v>2567</v>
      </c>
      <c r="E48" s="903" t="s">
        <v>2147</v>
      </c>
      <c r="F48" s="904" t="s">
        <v>2116</v>
      </c>
      <c r="G48" s="904" t="s">
        <v>2097</v>
      </c>
      <c r="H48" s="905" t="s">
        <v>2172</v>
      </c>
      <c r="I48" s="897">
        <v>6</v>
      </c>
      <c r="J48" s="1138">
        <v>1105</v>
      </c>
      <c r="K48" s="1138">
        <v>1254</v>
      </c>
      <c r="L48" s="1138">
        <f t="shared" si="6"/>
        <v>827</v>
      </c>
      <c r="M48" s="891">
        <f t="shared" si="6"/>
        <v>939</v>
      </c>
      <c r="N48" s="927"/>
      <c r="O48" s="929"/>
      <c r="P48" s="930"/>
    </row>
    <row r="49" spans="2:16" ht="42" customHeight="1">
      <c r="B49" s="909" t="s">
        <v>2590</v>
      </c>
      <c r="C49" s="885" t="str">
        <f>B49&amp;" комплект фасадов "&amp;E49</f>
        <v>ФПМ 450 Нао комплект фасадов для посудомоечной машины</v>
      </c>
      <c r="D49" s="893" t="s">
        <v>2581</v>
      </c>
      <c r="E49" s="1679" t="s">
        <v>2591</v>
      </c>
      <c r="F49" s="1680"/>
      <c r="G49" s="1680"/>
      <c r="H49" s="1681"/>
      <c r="I49" s="897">
        <v>5</v>
      </c>
      <c r="J49" s="1138">
        <v>744</v>
      </c>
      <c r="K49" s="1138">
        <v>846</v>
      </c>
      <c r="L49" s="1138">
        <f t="shared" si="6"/>
        <v>557</v>
      </c>
      <c r="M49" s="891">
        <f t="shared" si="6"/>
        <v>633</v>
      </c>
      <c r="N49" s="927"/>
      <c r="O49" s="929"/>
      <c r="P49" s="930"/>
    </row>
    <row r="50" spans="2:16" ht="42" customHeight="1">
      <c r="B50" s="909" t="s">
        <v>2592</v>
      </c>
      <c r="C50" s="885" t="str">
        <f>B50&amp;" комплект фасадов "&amp;E50</f>
        <v>ФПМ 600 Нао комплект фасадов для посудомоечной машины</v>
      </c>
      <c r="D50" s="893" t="s">
        <v>2567</v>
      </c>
      <c r="E50" s="1679" t="s">
        <v>2591</v>
      </c>
      <c r="F50" s="1680"/>
      <c r="G50" s="1680"/>
      <c r="H50" s="1681"/>
      <c r="I50" s="897">
        <v>6</v>
      </c>
      <c r="J50" s="1138">
        <v>905</v>
      </c>
      <c r="K50" s="1138">
        <v>1040</v>
      </c>
      <c r="L50" s="1138">
        <f t="shared" si="6"/>
        <v>678</v>
      </c>
      <c r="M50" s="891">
        <f t="shared" si="6"/>
        <v>779</v>
      </c>
      <c r="N50" s="927"/>
      <c r="O50" s="929"/>
      <c r="P50" s="930"/>
    </row>
    <row r="51" spans="2:16" ht="42" customHeight="1">
      <c r="B51" s="1682" t="s">
        <v>2843</v>
      </c>
      <c r="C51" s="1683"/>
      <c r="D51" s="1684"/>
      <c r="E51" s="1683"/>
      <c r="F51" s="1683"/>
      <c r="G51" s="1683"/>
      <c r="H51" s="1683"/>
      <c r="I51" s="1684"/>
      <c r="J51" s="1683"/>
      <c r="K51" s="1683"/>
      <c r="L51" s="1683"/>
      <c r="M51" s="1685"/>
      <c r="N51" s="927"/>
      <c r="O51" s="929"/>
      <c r="P51" s="930"/>
    </row>
    <row r="52" spans="2:16" ht="42" customHeight="1">
      <c r="B52" s="884" t="s">
        <v>2593</v>
      </c>
      <c r="C52" s="885" t="str">
        <f>B52&amp;" комплект фасадов "&amp;"для корпусов "&amp;H52</f>
        <v>ПБ 720 У ЛДСП Нао комплект фасадов для корпусов М 990 У</v>
      </c>
      <c r="D52" s="893" t="s">
        <v>3348</v>
      </c>
      <c r="E52" s="887"/>
      <c r="F52" s="888"/>
      <c r="G52" s="888"/>
      <c r="H52" s="885" t="s">
        <v>2594</v>
      </c>
      <c r="I52" s="897">
        <v>2</v>
      </c>
      <c r="J52" s="1138">
        <v>278</v>
      </c>
      <c r="K52" s="1138">
        <v>334</v>
      </c>
      <c r="L52" s="1138">
        <f>ROUNDUP(CEILING(J52*(1-скидка),1)*(1+наценка),1)</f>
        <v>208</v>
      </c>
      <c r="M52" s="891">
        <f>ROUNDUP(CEILING(K52*(1-скидка),1)*(1+наценка),1)</f>
        <v>250</v>
      </c>
      <c r="N52" s="927"/>
      <c r="O52" s="929"/>
      <c r="P52" s="930"/>
    </row>
    <row r="53" spans="2:16" ht="224.25" customHeight="1" thickBot="1">
      <c r="B53" s="1588" t="s">
        <v>3576</v>
      </c>
      <c r="C53" s="1589"/>
      <c r="D53" s="1678"/>
      <c r="E53" s="1589"/>
      <c r="F53" s="1589"/>
      <c r="G53" s="1589"/>
      <c r="H53" s="1589"/>
      <c r="I53" s="1678"/>
      <c r="J53" s="1589"/>
      <c r="K53" s="1589"/>
      <c r="L53" s="1589"/>
      <c r="M53" s="1612"/>
      <c r="N53" s="800"/>
      <c r="O53" s="787"/>
      <c r="P53" s="788"/>
    </row>
    <row r="54" spans="2:16" ht="42" customHeight="1">
      <c r="B54" s="1605" t="s">
        <v>2595</v>
      </c>
      <c r="C54" s="1606"/>
      <c r="D54" s="1606"/>
      <c r="E54" s="1606"/>
      <c r="F54" s="1606"/>
      <c r="G54" s="1606"/>
      <c r="H54" s="1606"/>
      <c r="I54" s="1606"/>
      <c r="J54" s="1606"/>
      <c r="K54" s="1606"/>
      <c r="L54" s="1606"/>
      <c r="M54" s="1611"/>
      <c r="N54" s="924"/>
      <c r="O54" s="925"/>
      <c r="P54" s="926"/>
    </row>
    <row r="55" spans="2:16" ht="42" customHeight="1">
      <c r="B55" s="884" t="s">
        <v>2596</v>
      </c>
      <c r="C55" s="885" t="str">
        <f>B55&amp;" комплект фасадов "&amp;"для корпусов "&amp;E55</f>
        <v>ФД 450 Нао комплект фасадов для корпусов Д 450</v>
      </c>
      <c r="D55" s="886" t="s">
        <v>2597</v>
      </c>
      <c r="E55" s="887" t="s">
        <v>2179</v>
      </c>
      <c r="F55" s="888"/>
      <c r="G55" s="888"/>
      <c r="H55" s="885"/>
      <c r="I55" s="740">
        <v>2</v>
      </c>
      <c r="J55" s="1138">
        <v>345</v>
      </c>
      <c r="K55" s="1138">
        <v>363</v>
      </c>
      <c r="L55" s="1138">
        <f>ROUNDUP(CEILING(J55*(1-скидка),1)*(1+наценка),1)</f>
        <v>259</v>
      </c>
      <c r="M55" s="891">
        <f>ROUNDUP(CEILING(K55*(1-скидка),1)*(1+наценка),1)</f>
        <v>272</v>
      </c>
      <c r="N55" s="927"/>
      <c r="O55" s="929"/>
      <c r="P55" s="930"/>
    </row>
    <row r="56" spans="2:16" ht="42" customHeight="1">
      <c r="B56" s="892" t="s">
        <v>2598</v>
      </c>
      <c r="C56" s="885" t="str">
        <f>B56&amp;" комплект фасадов "&amp;"для корпусов "&amp;E56</f>
        <v>ФД 600 Нао комплект фасадов для корпусов Д 600</v>
      </c>
      <c r="D56" s="893" t="s">
        <v>2599</v>
      </c>
      <c r="E56" s="894" t="s">
        <v>2182</v>
      </c>
      <c r="F56" s="895"/>
      <c r="G56" s="895"/>
      <c r="H56" s="896"/>
      <c r="I56" s="897">
        <v>2</v>
      </c>
      <c r="J56" s="1138">
        <v>378</v>
      </c>
      <c r="K56" s="1138">
        <v>401</v>
      </c>
      <c r="L56" s="1138">
        <f>ROUNDUP(CEILING(J56*(1-скидка),1)*(1+наценка),1)</f>
        <v>283</v>
      </c>
      <c r="M56" s="891">
        <f>ROUNDUP(CEILING(K56*(1-скидка),1)*(1+наценка),1)</f>
        <v>301</v>
      </c>
      <c r="N56" s="927"/>
      <c r="O56" s="929"/>
      <c r="P56" s="930"/>
    </row>
    <row r="57" spans="2:16" ht="138" customHeight="1" thickBot="1">
      <c r="B57" s="1588" t="s">
        <v>3578</v>
      </c>
      <c r="C57" s="1589"/>
      <c r="D57" s="1678"/>
      <c r="E57" s="1589"/>
      <c r="F57" s="1589"/>
      <c r="G57" s="1589"/>
      <c r="H57" s="1589"/>
      <c r="I57" s="1678"/>
      <c r="J57" s="1589"/>
      <c r="K57" s="1589"/>
      <c r="L57" s="1589"/>
      <c r="M57" s="1612"/>
      <c r="N57" s="800"/>
      <c r="O57" s="787"/>
      <c r="P57" s="788"/>
    </row>
    <row r="58" spans="2:16" ht="42" customHeight="1">
      <c r="B58" s="1605" t="s">
        <v>2844</v>
      </c>
      <c r="C58" s="1606"/>
      <c r="D58" s="1606"/>
      <c r="E58" s="1606"/>
      <c r="F58" s="1606"/>
      <c r="G58" s="1606"/>
      <c r="H58" s="1606"/>
      <c r="I58" s="1606"/>
      <c r="J58" s="1606"/>
      <c r="K58" s="1606"/>
      <c r="L58" s="1606"/>
      <c r="M58" s="1611"/>
      <c r="N58" s="924"/>
      <c r="O58" s="925"/>
      <c r="P58" s="926"/>
    </row>
    <row r="59" spans="2:16" ht="42" customHeight="1">
      <c r="B59" s="884" t="s">
        <v>2600</v>
      </c>
      <c r="C59" s="885" t="str">
        <f>B59&amp;" комплект фасадов "&amp;"для корпусов "&amp;E59</f>
        <v>Ф 301 Я Нао комплект фасадов для корпусов Н 301</v>
      </c>
      <c r="D59" s="886" t="s">
        <v>3349</v>
      </c>
      <c r="E59" s="887" t="s">
        <v>2186</v>
      </c>
      <c r="F59" s="888"/>
      <c r="G59" s="888"/>
      <c r="H59" s="885"/>
      <c r="I59" s="889">
        <v>3</v>
      </c>
      <c r="J59" s="1138">
        <v>935</v>
      </c>
      <c r="K59" s="1138">
        <v>1008</v>
      </c>
      <c r="L59" s="1138">
        <f t="shared" ref="L59:M63" si="7">ROUNDUP(CEILING(J59*(1-скидка),1)*(1+наценка),1)</f>
        <v>700</v>
      </c>
      <c r="M59" s="891">
        <f t="shared" si="7"/>
        <v>755</v>
      </c>
      <c r="N59" s="927"/>
      <c r="O59" s="929"/>
      <c r="P59" s="930"/>
    </row>
    <row r="60" spans="2:16" ht="42" customHeight="1">
      <c r="B60" s="892" t="s">
        <v>2601</v>
      </c>
      <c r="C60" s="885" t="str">
        <f>B60&amp;" комплект фасадов "&amp;"для корпусов "&amp;E60</f>
        <v>Ф 401 Я Нао комплект фасадов для корпусов Н 401</v>
      </c>
      <c r="D60" s="893" t="s">
        <v>3350</v>
      </c>
      <c r="E60" s="894" t="s">
        <v>2189</v>
      </c>
      <c r="F60" s="895"/>
      <c r="G60" s="895"/>
      <c r="H60" s="896"/>
      <c r="I60" s="897">
        <v>4</v>
      </c>
      <c r="J60" s="1138">
        <v>1078</v>
      </c>
      <c r="K60" s="1138">
        <v>1175</v>
      </c>
      <c r="L60" s="1138">
        <f t="shared" si="7"/>
        <v>807</v>
      </c>
      <c r="M60" s="891">
        <f t="shared" si="7"/>
        <v>880</v>
      </c>
      <c r="N60" s="927"/>
      <c r="O60" s="929"/>
      <c r="P60" s="930"/>
    </row>
    <row r="61" spans="2:16" ht="42" customHeight="1">
      <c r="B61" s="892" t="s">
        <v>2602</v>
      </c>
      <c r="C61" s="885" t="str">
        <f>B61&amp;" комплект фасадов "&amp;"для корпусов "&amp;E61</f>
        <v>Ф 501 Я Нао комплект фасадов для корпусов Н 501</v>
      </c>
      <c r="D61" s="893" t="s">
        <v>3351</v>
      </c>
      <c r="E61" s="894" t="s">
        <v>2192</v>
      </c>
      <c r="F61" s="895"/>
      <c r="G61" s="895"/>
      <c r="H61" s="896"/>
      <c r="I61" s="654">
        <v>5</v>
      </c>
      <c r="J61" s="1138">
        <v>1221</v>
      </c>
      <c r="K61" s="1138">
        <v>1345</v>
      </c>
      <c r="L61" s="1138">
        <f t="shared" si="7"/>
        <v>914</v>
      </c>
      <c r="M61" s="891">
        <f t="shared" si="7"/>
        <v>1007</v>
      </c>
      <c r="N61" s="927"/>
      <c r="O61" s="929"/>
      <c r="P61" s="930"/>
    </row>
    <row r="62" spans="2:16" ht="42" customHeight="1">
      <c r="B62" s="892" t="s">
        <v>2603</v>
      </c>
      <c r="C62" s="885" t="str">
        <f>B62&amp;" комплект фасадов "&amp;"для корпусов "&amp;E62</f>
        <v>Ф 601 Я Нао комплект фасадов для корпусов Н 601</v>
      </c>
      <c r="D62" s="893" t="s">
        <v>3352</v>
      </c>
      <c r="E62" s="894" t="s">
        <v>2195</v>
      </c>
      <c r="F62" s="895"/>
      <c r="G62" s="895"/>
      <c r="H62" s="896"/>
      <c r="I62" s="897">
        <v>6</v>
      </c>
      <c r="J62" s="1138">
        <v>1365</v>
      </c>
      <c r="K62" s="1138">
        <v>1514</v>
      </c>
      <c r="L62" s="1138">
        <f t="shared" si="7"/>
        <v>1022</v>
      </c>
      <c r="M62" s="891">
        <f t="shared" si="7"/>
        <v>1133</v>
      </c>
      <c r="N62" s="927"/>
      <c r="O62" s="929"/>
      <c r="P62" s="930"/>
    </row>
    <row r="63" spans="2:16" ht="42" customHeight="1">
      <c r="B63" s="892" t="s">
        <v>2604</v>
      </c>
      <c r="C63" s="885" t="str">
        <f>B63&amp;" комплект фасадов "&amp;"для корпусов "&amp;E63</f>
        <v>Ф 801 Я Нао комплект фасадов для корпусов Н 801</v>
      </c>
      <c r="D63" s="893" t="s">
        <v>3353</v>
      </c>
      <c r="E63" s="894" t="s">
        <v>2198</v>
      </c>
      <c r="F63" s="895"/>
      <c r="G63" s="895"/>
      <c r="H63" s="896"/>
      <c r="I63" s="897">
        <v>8</v>
      </c>
      <c r="J63" s="1138">
        <v>1910</v>
      </c>
      <c r="K63" s="1138">
        <v>2109</v>
      </c>
      <c r="L63" s="1138">
        <f t="shared" si="7"/>
        <v>1430</v>
      </c>
      <c r="M63" s="891">
        <f t="shared" si="7"/>
        <v>1578</v>
      </c>
      <c r="N63" s="927"/>
      <c r="O63" s="929"/>
      <c r="P63" s="930"/>
    </row>
    <row r="64" spans="2:16" ht="218.25" customHeight="1" thickBot="1">
      <c r="B64" s="1588" t="s">
        <v>3576</v>
      </c>
      <c r="C64" s="1589"/>
      <c r="D64" s="1678"/>
      <c r="E64" s="1589"/>
      <c r="F64" s="1589"/>
      <c r="G64" s="1589"/>
      <c r="H64" s="1589"/>
      <c r="I64" s="1678"/>
      <c r="J64" s="1589"/>
      <c r="K64" s="1589"/>
      <c r="L64" s="1589"/>
      <c r="M64" s="1612"/>
      <c r="N64" s="800"/>
      <c r="O64" s="787"/>
      <c r="P64" s="788"/>
    </row>
    <row r="65" spans="2:16" ht="42" customHeight="1">
      <c r="B65" s="1605" t="s">
        <v>2845</v>
      </c>
      <c r="C65" s="1606"/>
      <c r="D65" s="1606"/>
      <c r="E65" s="1606"/>
      <c r="F65" s="1606"/>
      <c r="G65" s="1606"/>
      <c r="H65" s="1606"/>
      <c r="I65" s="1606"/>
      <c r="J65" s="1606"/>
      <c r="K65" s="1606"/>
      <c r="L65" s="1606"/>
      <c r="M65" s="1611"/>
      <c r="N65" s="927"/>
      <c r="O65" s="929"/>
      <c r="P65" s="930"/>
    </row>
    <row r="66" spans="2:16" ht="42" customHeight="1">
      <c r="B66" s="884" t="s">
        <v>2605</v>
      </c>
      <c r="C66" s="885" t="str">
        <f>B66&amp;" комплект фасадов "&amp;"для корпусов "&amp;E66</f>
        <v>Ф 302 Я Нао комплект фасадов для корпусов Н 302</v>
      </c>
      <c r="D66" s="886" t="s">
        <v>3354</v>
      </c>
      <c r="E66" s="887" t="s">
        <v>2202</v>
      </c>
      <c r="F66" s="888"/>
      <c r="G66" s="888"/>
      <c r="H66" s="885"/>
      <c r="I66" s="889">
        <v>3</v>
      </c>
      <c r="J66" s="1138">
        <v>935</v>
      </c>
      <c r="K66" s="1138">
        <v>1008</v>
      </c>
      <c r="L66" s="1138">
        <f t="shared" ref="L66:M70" si="8">ROUNDUP(CEILING(J66*(1-скидка),1)*(1+наценка),1)</f>
        <v>700</v>
      </c>
      <c r="M66" s="891">
        <f t="shared" si="8"/>
        <v>755</v>
      </c>
      <c r="N66" s="927"/>
      <c r="O66" s="929"/>
      <c r="P66" s="930"/>
    </row>
    <row r="67" spans="2:16" ht="42" customHeight="1">
      <c r="B67" s="892" t="s">
        <v>2606</v>
      </c>
      <c r="C67" s="885" t="str">
        <f>B67&amp;" комплект фасадов "&amp;"для корпусов "&amp;E67</f>
        <v>Ф 402 Я Нао комплект фасадов для корпусов Н 402</v>
      </c>
      <c r="D67" s="893" t="s">
        <v>3355</v>
      </c>
      <c r="E67" s="894" t="s">
        <v>2205</v>
      </c>
      <c r="F67" s="895"/>
      <c r="G67" s="895"/>
      <c r="H67" s="896"/>
      <c r="I67" s="897">
        <v>4</v>
      </c>
      <c r="J67" s="1138">
        <v>1078</v>
      </c>
      <c r="K67" s="1138">
        <v>1175</v>
      </c>
      <c r="L67" s="1138">
        <f t="shared" si="8"/>
        <v>807</v>
      </c>
      <c r="M67" s="891">
        <f t="shared" si="8"/>
        <v>880</v>
      </c>
      <c r="N67" s="927"/>
      <c r="O67" s="929"/>
      <c r="P67" s="930"/>
    </row>
    <row r="68" spans="2:16" ht="42" customHeight="1">
      <c r="B68" s="892" t="s">
        <v>2607</v>
      </c>
      <c r="C68" s="885" t="str">
        <f>B68&amp;" комплект фасадов "&amp;"для корпусов "&amp;E68</f>
        <v>Ф 502 Я Нао комплект фасадов для корпусов Н 502</v>
      </c>
      <c r="D68" s="893" t="s">
        <v>3356</v>
      </c>
      <c r="E68" s="894" t="s">
        <v>2208</v>
      </c>
      <c r="F68" s="895"/>
      <c r="G68" s="895"/>
      <c r="H68" s="896"/>
      <c r="I68" s="897">
        <v>5</v>
      </c>
      <c r="J68" s="1138">
        <v>1221</v>
      </c>
      <c r="K68" s="1138">
        <v>1345</v>
      </c>
      <c r="L68" s="1138">
        <f t="shared" si="8"/>
        <v>914</v>
      </c>
      <c r="M68" s="891">
        <f t="shared" si="8"/>
        <v>1007</v>
      </c>
      <c r="N68" s="927"/>
      <c r="O68" s="929"/>
      <c r="P68" s="930"/>
    </row>
    <row r="69" spans="2:16" ht="42" customHeight="1">
      <c r="B69" s="892" t="s">
        <v>2608</v>
      </c>
      <c r="C69" s="885" t="str">
        <f>B69&amp;" комплект фасадов "&amp;"для корпусов "&amp;E69</f>
        <v>Ф 602 Я Нао комплект фасадов для корпусов Н 602</v>
      </c>
      <c r="D69" s="893" t="s">
        <v>3362</v>
      </c>
      <c r="E69" s="894" t="s">
        <v>2211</v>
      </c>
      <c r="F69" s="895"/>
      <c r="G69" s="895"/>
      <c r="H69" s="896"/>
      <c r="I69" s="897">
        <v>6</v>
      </c>
      <c r="J69" s="1138">
        <v>1365</v>
      </c>
      <c r="K69" s="1138">
        <v>1514</v>
      </c>
      <c r="L69" s="1138">
        <f t="shared" si="8"/>
        <v>1022</v>
      </c>
      <c r="M69" s="891">
        <f t="shared" si="8"/>
        <v>1133</v>
      </c>
      <c r="N69" s="927"/>
      <c r="O69" s="929"/>
      <c r="P69" s="930"/>
    </row>
    <row r="70" spans="2:16" ht="42" customHeight="1">
      <c r="B70" s="892" t="s">
        <v>2609</v>
      </c>
      <c r="C70" s="885" t="str">
        <f>B70&amp;" комплект фасадов "&amp;"для корпусов "&amp;E70</f>
        <v>Ф 802 Я Нао комплект фасадов для корпусов Н 802</v>
      </c>
      <c r="D70" s="893" t="s">
        <v>3358</v>
      </c>
      <c r="E70" s="894" t="s">
        <v>2214</v>
      </c>
      <c r="F70" s="895"/>
      <c r="G70" s="895"/>
      <c r="H70" s="896"/>
      <c r="I70" s="897">
        <v>8</v>
      </c>
      <c r="J70" s="1138">
        <v>1653</v>
      </c>
      <c r="K70" s="1138">
        <v>1851</v>
      </c>
      <c r="L70" s="1138">
        <f t="shared" si="8"/>
        <v>1237</v>
      </c>
      <c r="M70" s="891">
        <f t="shared" si="8"/>
        <v>1385</v>
      </c>
      <c r="N70" s="927"/>
      <c r="O70" s="929"/>
      <c r="P70" s="930"/>
    </row>
    <row r="71" spans="2:16" ht="228" customHeight="1" thickBot="1">
      <c r="B71" s="1588" t="s">
        <v>3576</v>
      </c>
      <c r="C71" s="1589"/>
      <c r="D71" s="1678"/>
      <c r="E71" s="1589"/>
      <c r="F71" s="1589"/>
      <c r="G71" s="1589"/>
      <c r="H71" s="1589"/>
      <c r="I71" s="1678"/>
      <c r="J71" s="1589"/>
      <c r="K71" s="1589"/>
      <c r="L71" s="1589"/>
      <c r="M71" s="1612"/>
      <c r="N71" s="927"/>
      <c r="O71" s="929"/>
      <c r="P71" s="930"/>
    </row>
    <row r="72" spans="2:16" ht="42" customHeight="1">
      <c r="B72" s="1605" t="s">
        <v>2846</v>
      </c>
      <c r="C72" s="1606"/>
      <c r="D72" s="1606"/>
      <c r="E72" s="1606"/>
      <c r="F72" s="1606"/>
      <c r="G72" s="1606"/>
      <c r="H72" s="1606"/>
      <c r="I72" s="1606"/>
      <c r="J72" s="1606"/>
      <c r="K72" s="1606"/>
      <c r="L72" s="1606"/>
      <c r="M72" s="1611"/>
      <c r="N72" s="924"/>
      <c r="O72" s="925"/>
      <c r="P72" s="926"/>
    </row>
    <row r="73" spans="2:16" ht="42" customHeight="1">
      <c r="B73" s="884" t="s">
        <v>2610</v>
      </c>
      <c r="C73" s="885" t="str">
        <f>B73&amp;" комплект фасадов "&amp;"для корпусов "&amp;E73</f>
        <v>Ф 303 Я Нао комплект фасадов для корпусов Н 303</v>
      </c>
      <c r="D73" s="886" t="s">
        <v>2924</v>
      </c>
      <c r="E73" s="887" t="s">
        <v>2218</v>
      </c>
      <c r="F73" s="888"/>
      <c r="G73" s="888"/>
      <c r="H73" s="885"/>
      <c r="I73" s="889">
        <v>4</v>
      </c>
      <c r="J73" s="1138">
        <v>1183</v>
      </c>
      <c r="K73" s="1138">
        <v>1257</v>
      </c>
      <c r="L73" s="1138">
        <f t="shared" ref="L73:M77" si="9">ROUNDUP(CEILING(J73*(1-скидка),1)*(1+наценка),1)</f>
        <v>886</v>
      </c>
      <c r="M73" s="891">
        <f t="shared" si="9"/>
        <v>941</v>
      </c>
      <c r="N73" s="927"/>
      <c r="O73" s="929"/>
      <c r="P73" s="930"/>
    </row>
    <row r="74" spans="2:16" ht="42" customHeight="1">
      <c r="B74" s="892" t="s">
        <v>2611</v>
      </c>
      <c r="C74" s="885" t="str">
        <f>B74&amp;" комплект фасадов "&amp;"для корпусов "&amp;E74</f>
        <v>Ф 403 Я Нао комплект фасадов для корпусов Н 403</v>
      </c>
      <c r="D74" s="893" t="s">
        <v>2925</v>
      </c>
      <c r="E74" s="894" t="s">
        <v>2221</v>
      </c>
      <c r="F74" s="895"/>
      <c r="G74" s="895"/>
      <c r="H74" s="896"/>
      <c r="I74" s="897">
        <v>4</v>
      </c>
      <c r="J74" s="1138">
        <v>1330</v>
      </c>
      <c r="K74" s="1138">
        <v>1430</v>
      </c>
      <c r="L74" s="1138">
        <f t="shared" si="9"/>
        <v>996</v>
      </c>
      <c r="M74" s="891">
        <f t="shared" si="9"/>
        <v>1070</v>
      </c>
      <c r="N74" s="927"/>
      <c r="O74" s="929"/>
      <c r="P74" s="930"/>
    </row>
    <row r="75" spans="2:16" ht="42" customHeight="1">
      <c r="B75" s="892" t="s">
        <v>2612</v>
      </c>
      <c r="C75" s="885" t="str">
        <f>B75&amp;" комплект фасадов "&amp;"для корпусов "&amp;E75</f>
        <v>Ф 503 Я Нао комплект фасадов для корпусов Н 503</v>
      </c>
      <c r="D75" s="893" t="s">
        <v>2926</v>
      </c>
      <c r="E75" s="894" t="s">
        <v>2224</v>
      </c>
      <c r="F75" s="895"/>
      <c r="G75" s="895"/>
      <c r="H75" s="896"/>
      <c r="I75" s="897">
        <v>5</v>
      </c>
      <c r="J75" s="1138">
        <v>1476</v>
      </c>
      <c r="K75" s="1138">
        <v>1599</v>
      </c>
      <c r="L75" s="1138">
        <f t="shared" si="9"/>
        <v>1105</v>
      </c>
      <c r="M75" s="891">
        <f t="shared" si="9"/>
        <v>1197</v>
      </c>
      <c r="N75" s="927"/>
      <c r="O75" s="929"/>
      <c r="P75" s="930"/>
    </row>
    <row r="76" spans="2:16" ht="42" customHeight="1">
      <c r="B76" s="892" t="s">
        <v>2613</v>
      </c>
      <c r="C76" s="885" t="str">
        <f>B76&amp;" комплект фасадов "&amp;"для корпусов "&amp;E76</f>
        <v>Ф 603 Я Нао комплект фасадов для корпусов Н 603</v>
      </c>
      <c r="D76" s="893" t="s">
        <v>2927</v>
      </c>
      <c r="E76" s="894" t="s">
        <v>2227</v>
      </c>
      <c r="F76" s="895"/>
      <c r="G76" s="895"/>
      <c r="H76" s="896"/>
      <c r="I76" s="654">
        <v>6</v>
      </c>
      <c r="J76" s="1138">
        <v>1623</v>
      </c>
      <c r="K76" s="1138">
        <v>1772</v>
      </c>
      <c r="L76" s="1138">
        <f t="shared" si="9"/>
        <v>1215</v>
      </c>
      <c r="M76" s="891">
        <f t="shared" si="9"/>
        <v>1326</v>
      </c>
      <c r="N76" s="927"/>
      <c r="O76" s="929"/>
      <c r="P76" s="930"/>
    </row>
    <row r="77" spans="2:16" ht="42" customHeight="1">
      <c r="B77" s="892" t="s">
        <v>2614</v>
      </c>
      <c r="C77" s="885" t="str">
        <f>B77&amp;" комплект фасадов "&amp;"для корпусов "&amp;E77</f>
        <v>Ф 803 Я Нао комплект фасадов для корпусов Н 803</v>
      </c>
      <c r="D77" s="893" t="s">
        <v>2928</v>
      </c>
      <c r="E77" s="894" t="s">
        <v>2230</v>
      </c>
      <c r="F77" s="895"/>
      <c r="G77" s="895"/>
      <c r="H77" s="896"/>
      <c r="I77" s="897">
        <v>8</v>
      </c>
      <c r="J77" s="1138">
        <v>1916</v>
      </c>
      <c r="K77" s="1138">
        <v>2115</v>
      </c>
      <c r="L77" s="1138">
        <f t="shared" si="9"/>
        <v>1434</v>
      </c>
      <c r="M77" s="891">
        <f t="shared" si="9"/>
        <v>1583</v>
      </c>
      <c r="N77" s="927"/>
      <c r="O77" s="929"/>
      <c r="P77" s="930"/>
    </row>
    <row r="78" spans="2:16" ht="225" customHeight="1" thickBot="1">
      <c r="B78" s="1588" t="s">
        <v>3576</v>
      </c>
      <c r="C78" s="1589"/>
      <c r="D78" s="1678"/>
      <c r="E78" s="1589"/>
      <c r="F78" s="1589"/>
      <c r="G78" s="1589"/>
      <c r="H78" s="1589"/>
      <c r="I78" s="1678"/>
      <c r="J78" s="1589"/>
      <c r="K78" s="1589"/>
      <c r="L78" s="1589"/>
      <c r="M78" s="1612"/>
      <c r="N78" s="800"/>
      <c r="O78" s="787"/>
      <c r="P78" s="788"/>
    </row>
    <row r="79" spans="2:16" ht="42" customHeight="1">
      <c r="B79" s="1605" t="s">
        <v>2615</v>
      </c>
      <c r="C79" s="1606"/>
      <c r="D79" s="1606"/>
      <c r="E79" s="1606"/>
      <c r="F79" s="1606"/>
      <c r="G79" s="1606"/>
      <c r="H79" s="1606"/>
      <c r="I79" s="1606"/>
      <c r="J79" s="1606"/>
      <c r="K79" s="1606"/>
      <c r="L79" s="1606"/>
      <c r="M79" s="1611"/>
      <c r="N79" s="941"/>
      <c r="O79" s="931"/>
      <c r="P79" s="932"/>
    </row>
    <row r="80" spans="2:16" ht="42" customHeight="1">
      <c r="B80" s="884" t="s">
        <v>2616</v>
      </c>
      <c r="C80" s="885" t="str">
        <f>B80&amp;" комплект фасадов "&amp;"для корпусов "&amp;E80</f>
        <v>ФВ 151 ЛДСП Нао комплект фасадов для корпусов В 159</v>
      </c>
      <c r="D80" s="886" t="s">
        <v>2617</v>
      </c>
      <c r="E80" s="887" t="s">
        <v>2234</v>
      </c>
      <c r="F80" s="888"/>
      <c r="G80" s="888"/>
      <c r="H80" s="885"/>
      <c r="I80" s="889">
        <v>3</v>
      </c>
      <c r="J80" s="1138">
        <v>448</v>
      </c>
      <c r="K80" s="1138">
        <v>496</v>
      </c>
      <c r="L80" s="1138">
        <f t="shared" ref="L80:L100" si="10">ROUNDUP(CEILING(J80*(1-скидка),1)*(1+наценка),1)</f>
        <v>336</v>
      </c>
      <c r="M80" s="891">
        <f t="shared" ref="M80:M91" si="11">ROUNDUP(CEILING(K80*(1-скидка),1)*(1+наценка),1)</f>
        <v>372</v>
      </c>
      <c r="N80" s="942"/>
      <c r="O80" s="943"/>
      <c r="P80" s="934"/>
    </row>
    <row r="81" spans="2:16" ht="42" customHeight="1">
      <c r="B81" s="892" t="s">
        <v>2618</v>
      </c>
      <c r="C81" s="885" t="str">
        <f>B81&amp;" комплект фасадов "&amp;"для корпусов "&amp;E81</f>
        <v>ФВ 201 ЛДСП Нао комплект фасадов для корпусов В 209</v>
      </c>
      <c r="D81" s="893" t="s">
        <v>2619</v>
      </c>
      <c r="E81" s="894" t="s">
        <v>2239</v>
      </c>
      <c r="F81" s="895"/>
      <c r="G81" s="895"/>
      <c r="H81" s="896"/>
      <c r="I81" s="897">
        <v>3</v>
      </c>
      <c r="J81" s="1138">
        <v>524</v>
      </c>
      <c r="K81" s="1138">
        <v>586</v>
      </c>
      <c r="L81" s="1138">
        <f t="shared" si="10"/>
        <v>393</v>
      </c>
      <c r="M81" s="891">
        <f t="shared" si="11"/>
        <v>439</v>
      </c>
      <c r="N81" s="942"/>
      <c r="O81" s="1694"/>
      <c r="P81" s="1695"/>
    </row>
    <row r="82" spans="2:16" ht="42" customHeight="1">
      <c r="B82" s="892" t="s">
        <v>2620</v>
      </c>
      <c r="C82" s="885" t="str">
        <f>B82&amp;" комплект фасадов "&amp;"для корпусов "&amp;E82</f>
        <v>ФВ 251 ЛДСП Нао комплект фасадов для корпусов В 259</v>
      </c>
      <c r="D82" s="893" t="s">
        <v>2621</v>
      </c>
      <c r="E82" s="894" t="s">
        <v>2243</v>
      </c>
      <c r="F82" s="895"/>
      <c r="G82" s="895"/>
      <c r="H82" s="896"/>
      <c r="I82" s="897">
        <v>4</v>
      </c>
      <c r="J82" s="1138">
        <v>597</v>
      </c>
      <c r="K82" s="1138">
        <v>676</v>
      </c>
      <c r="L82" s="1138">
        <f t="shared" si="10"/>
        <v>447</v>
      </c>
      <c r="M82" s="891">
        <f t="shared" si="11"/>
        <v>506</v>
      </c>
      <c r="N82" s="942"/>
      <c r="O82" s="1537"/>
      <c r="P82" s="1414"/>
    </row>
    <row r="83" spans="2:16" ht="42" customHeight="1">
      <c r="B83" s="892" t="s">
        <v>2622</v>
      </c>
      <c r="C83" s="885" t="str">
        <f>B83&amp;" комплект фасадов "&amp;"для корпусов "&amp;E83&amp;", "&amp;H83</f>
        <v>ФВ 301 ЛДСП Нао комплект фасадов для корпусов В 309, В 991 У</v>
      </c>
      <c r="D83" s="893" t="s">
        <v>2623</v>
      </c>
      <c r="E83" s="894" t="s">
        <v>2247</v>
      </c>
      <c r="F83" s="895"/>
      <c r="G83" s="895"/>
      <c r="H83" s="896" t="s">
        <v>2624</v>
      </c>
      <c r="I83" s="897">
        <v>4</v>
      </c>
      <c r="J83" s="1138">
        <v>674</v>
      </c>
      <c r="K83" s="1138">
        <v>768</v>
      </c>
      <c r="L83" s="1138">
        <f t="shared" si="10"/>
        <v>505</v>
      </c>
      <c r="M83" s="891">
        <f t="shared" si="11"/>
        <v>575</v>
      </c>
      <c r="N83" s="942"/>
      <c r="O83" s="1537"/>
      <c r="P83" s="1414"/>
    </row>
    <row r="84" spans="2:16" ht="42" customHeight="1">
      <c r="B84" s="892" t="s">
        <v>2625</v>
      </c>
      <c r="C84" s="885" t="str">
        <f t="shared" ref="C84:C90" si="12">B84&amp;" комплект фасадов "&amp;"для корпусов "&amp;E84</f>
        <v>ФВ 301-2 ЛДСП Нао комплект фасадов для корпусов В 609</v>
      </c>
      <c r="D84" s="893" t="s">
        <v>2626</v>
      </c>
      <c r="E84" s="894" t="s">
        <v>2272</v>
      </c>
      <c r="F84" s="895"/>
      <c r="G84" s="895"/>
      <c r="H84" s="896"/>
      <c r="I84" s="897">
        <v>7</v>
      </c>
      <c r="J84" s="1138">
        <v>1347</v>
      </c>
      <c r="K84" s="1138">
        <v>1535</v>
      </c>
      <c r="L84" s="1138">
        <f t="shared" si="10"/>
        <v>1008</v>
      </c>
      <c r="M84" s="891">
        <f t="shared" si="11"/>
        <v>1149</v>
      </c>
      <c r="N84" s="942"/>
      <c r="O84" s="1537"/>
      <c r="P84" s="1414"/>
    </row>
    <row r="85" spans="2:16" ht="42" customHeight="1">
      <c r="B85" s="892" t="s">
        <v>2627</v>
      </c>
      <c r="C85" s="885" t="str">
        <f t="shared" si="12"/>
        <v>ФВ 351 ЛДСП Нао комплект фасадов для корпусов В 359</v>
      </c>
      <c r="D85" s="893" t="s">
        <v>2628</v>
      </c>
      <c r="E85" s="894" t="s">
        <v>2252</v>
      </c>
      <c r="F85" s="895"/>
      <c r="G85" s="895"/>
      <c r="H85" s="896"/>
      <c r="I85" s="654">
        <v>5</v>
      </c>
      <c r="J85" s="1138">
        <v>747</v>
      </c>
      <c r="K85" s="1138">
        <v>858</v>
      </c>
      <c r="L85" s="1138">
        <f t="shared" si="10"/>
        <v>559</v>
      </c>
      <c r="M85" s="891">
        <f t="shared" si="11"/>
        <v>642</v>
      </c>
      <c r="N85" s="942"/>
      <c r="O85" s="944"/>
      <c r="P85" s="936"/>
    </row>
    <row r="86" spans="2:16" ht="42" customHeight="1">
      <c r="B86" s="892" t="s">
        <v>2629</v>
      </c>
      <c r="C86" s="885" t="str">
        <f t="shared" si="12"/>
        <v>ФВ 351-2 ЛДСП Нао комплект фасадов для корпусов В 709</v>
      </c>
      <c r="D86" s="893" t="s">
        <v>2630</v>
      </c>
      <c r="E86" s="894" t="s">
        <v>2279</v>
      </c>
      <c r="F86" s="895"/>
      <c r="G86" s="895"/>
      <c r="H86" s="896"/>
      <c r="I86" s="654">
        <v>9</v>
      </c>
      <c r="J86" s="1138">
        <v>1494</v>
      </c>
      <c r="K86" s="1138">
        <v>1717</v>
      </c>
      <c r="L86" s="1138">
        <f t="shared" si="10"/>
        <v>1118</v>
      </c>
      <c r="M86" s="891">
        <f t="shared" si="11"/>
        <v>1285</v>
      </c>
      <c r="N86" s="942"/>
      <c r="O86" s="944"/>
      <c r="P86" s="936"/>
    </row>
    <row r="87" spans="2:16" ht="42" customHeight="1">
      <c r="B87" s="892" t="s">
        <v>2631</v>
      </c>
      <c r="C87" s="885" t="str">
        <f t="shared" si="12"/>
        <v>ФВ 401 ЛДСП Нао комплект фасадов для корпусов В 409</v>
      </c>
      <c r="D87" s="893" t="s">
        <v>2632</v>
      </c>
      <c r="E87" s="894" t="s">
        <v>2257</v>
      </c>
      <c r="F87" s="895"/>
      <c r="G87" s="895"/>
      <c r="H87" s="896"/>
      <c r="I87" s="897">
        <v>5</v>
      </c>
      <c r="J87" s="1138">
        <v>820</v>
      </c>
      <c r="K87" s="1138">
        <v>949</v>
      </c>
      <c r="L87" s="1138">
        <f t="shared" si="10"/>
        <v>614</v>
      </c>
      <c r="M87" s="891">
        <f t="shared" si="11"/>
        <v>711</v>
      </c>
      <c r="N87" s="942"/>
      <c r="O87" s="943"/>
      <c r="P87" s="934"/>
    </row>
    <row r="88" spans="2:16" ht="42" customHeight="1">
      <c r="B88" s="892" t="s">
        <v>2633</v>
      </c>
      <c r="C88" s="885" t="str">
        <f t="shared" si="12"/>
        <v>ФВ 401-2 ЛДСП Нао комплект фасадов для корпусов В 809</v>
      </c>
      <c r="D88" s="893" t="s">
        <v>2634</v>
      </c>
      <c r="E88" s="894" t="s">
        <v>2284</v>
      </c>
      <c r="F88" s="895"/>
      <c r="G88" s="895"/>
      <c r="H88" s="896"/>
      <c r="I88" s="897">
        <v>10</v>
      </c>
      <c r="J88" s="1138">
        <v>1640</v>
      </c>
      <c r="K88" s="1138">
        <v>1898</v>
      </c>
      <c r="L88" s="1138">
        <f t="shared" si="10"/>
        <v>1228</v>
      </c>
      <c r="M88" s="891">
        <f t="shared" si="11"/>
        <v>1421</v>
      </c>
      <c r="N88" s="942"/>
      <c r="O88" s="943"/>
      <c r="P88" s="934"/>
    </row>
    <row r="89" spans="2:16" ht="42" customHeight="1">
      <c r="B89" s="892" t="s">
        <v>2635</v>
      </c>
      <c r="C89" s="885" t="str">
        <f t="shared" si="12"/>
        <v>ФВ 451 ЛДСП Нао комплект фасадов для корпусов В 459</v>
      </c>
      <c r="D89" s="893" t="s">
        <v>2636</v>
      </c>
      <c r="E89" s="894" t="s">
        <v>2262</v>
      </c>
      <c r="F89" s="895"/>
      <c r="G89" s="895"/>
      <c r="H89" s="896"/>
      <c r="I89" s="897">
        <v>6</v>
      </c>
      <c r="J89" s="1138">
        <v>897</v>
      </c>
      <c r="K89" s="1138">
        <v>1040</v>
      </c>
      <c r="L89" s="1138">
        <f t="shared" si="10"/>
        <v>672</v>
      </c>
      <c r="M89" s="891">
        <f t="shared" si="11"/>
        <v>779</v>
      </c>
      <c r="N89" s="942"/>
      <c r="O89" s="945"/>
      <c r="P89" s="930"/>
    </row>
    <row r="90" spans="2:16" ht="42" customHeight="1">
      <c r="B90" s="892" t="s">
        <v>2637</v>
      </c>
      <c r="C90" s="885" t="str">
        <f t="shared" si="12"/>
        <v>ФВ 501 ЛДСП Нао комплект фасадов для корпусов В 509</v>
      </c>
      <c r="D90" s="893" t="s">
        <v>2638</v>
      </c>
      <c r="E90" s="894" t="s">
        <v>2267</v>
      </c>
      <c r="F90" s="895"/>
      <c r="G90" s="895"/>
      <c r="H90" s="896"/>
      <c r="I90" s="897">
        <v>6</v>
      </c>
      <c r="J90" s="1138">
        <v>969</v>
      </c>
      <c r="K90" s="1138">
        <v>1131</v>
      </c>
      <c r="L90" s="1138">
        <f t="shared" si="10"/>
        <v>726</v>
      </c>
      <c r="M90" s="891">
        <f t="shared" si="11"/>
        <v>847</v>
      </c>
      <c r="N90" s="942"/>
      <c r="O90" s="945"/>
      <c r="P90" s="930"/>
    </row>
    <row r="91" spans="2:16" ht="42" customHeight="1">
      <c r="B91" s="892" t="s">
        <v>2569</v>
      </c>
      <c r="C91" s="885" t="str">
        <f>B91&amp;" комплект фасадов "&amp;"для корпусов "&amp;E91&amp;", "&amp;F91&amp;", "&amp;G91</f>
        <v>ФВ 601 ЛДСП Нао комплект фасадов для корпусов В 609, П 601 В, ПД 600 В</v>
      </c>
      <c r="D91" s="893" t="s">
        <v>2570</v>
      </c>
      <c r="E91" s="894" t="s">
        <v>2272</v>
      </c>
      <c r="F91" s="895" t="s">
        <v>2112</v>
      </c>
      <c r="G91" s="895" t="s">
        <v>2116</v>
      </c>
      <c r="H91" s="896"/>
      <c r="I91" s="897">
        <v>7</v>
      </c>
      <c r="J91" s="1138">
        <v>1119</v>
      </c>
      <c r="K91" s="1138">
        <v>1368</v>
      </c>
      <c r="L91" s="1138">
        <f t="shared" si="10"/>
        <v>838</v>
      </c>
      <c r="M91" s="891">
        <f t="shared" si="11"/>
        <v>1024</v>
      </c>
      <c r="N91" s="942"/>
      <c r="O91" s="945"/>
      <c r="P91" s="930"/>
    </row>
    <row r="92" spans="2:16" ht="42" customHeight="1">
      <c r="B92" s="892" t="s">
        <v>3018</v>
      </c>
      <c r="C92" s="885" t="str">
        <f>B92&amp;" комплект фасадов "&amp;"для корпусов "&amp;E92&amp;", "&amp;H92</f>
        <v>ФВ 301 AL black комплект фасадов для корпусов В 309, В 991 У</v>
      </c>
      <c r="D92" s="893" t="s">
        <v>2623</v>
      </c>
      <c r="E92" s="894" t="s">
        <v>2247</v>
      </c>
      <c r="F92" s="895"/>
      <c r="G92" s="895"/>
      <c r="H92" s="896" t="s">
        <v>2624</v>
      </c>
      <c r="I92" s="897">
        <v>9</v>
      </c>
      <c r="J92" s="898">
        <v>4507</v>
      </c>
      <c r="K92" s="1138"/>
      <c r="L92" s="1138">
        <f t="shared" si="10"/>
        <v>3373</v>
      </c>
      <c r="M92" s="891"/>
      <c r="N92" s="942"/>
      <c r="O92" s="945"/>
      <c r="P92" s="930"/>
    </row>
    <row r="93" spans="2:16" ht="42" customHeight="1">
      <c r="B93" s="892" t="s">
        <v>3019</v>
      </c>
      <c r="C93" s="885" t="str">
        <f t="shared" ref="C93:C99" si="13">B93&amp;" комплект фасадов "&amp;"для корпусов "&amp;E93</f>
        <v>ФВ 301-2 AL black комплект фасадов для корпусов В 609</v>
      </c>
      <c r="D93" s="893" t="s">
        <v>2626</v>
      </c>
      <c r="E93" s="894" t="s">
        <v>2272</v>
      </c>
      <c r="F93" s="895"/>
      <c r="G93" s="895"/>
      <c r="H93" s="896"/>
      <c r="I93" s="897">
        <v>12</v>
      </c>
      <c r="J93" s="898">
        <v>9013</v>
      </c>
      <c r="K93" s="1138"/>
      <c r="L93" s="1138">
        <f t="shared" si="10"/>
        <v>6744</v>
      </c>
      <c r="M93" s="891"/>
      <c r="N93" s="942"/>
      <c r="O93" s="945"/>
      <c r="P93" s="930"/>
    </row>
    <row r="94" spans="2:16" ht="42" customHeight="1">
      <c r="B94" s="892" t="s">
        <v>3020</v>
      </c>
      <c r="C94" s="885" t="str">
        <f t="shared" si="13"/>
        <v>ФВ 351 AL black комплект фасадов для корпусов В 359</v>
      </c>
      <c r="D94" s="893" t="s">
        <v>2628</v>
      </c>
      <c r="E94" s="894" t="s">
        <v>2252</v>
      </c>
      <c r="F94" s="895"/>
      <c r="G94" s="895"/>
      <c r="H94" s="896"/>
      <c r="I94" s="897">
        <v>11</v>
      </c>
      <c r="J94" s="898">
        <v>4712</v>
      </c>
      <c r="K94" s="1138"/>
      <c r="L94" s="1138">
        <f t="shared" si="10"/>
        <v>3526</v>
      </c>
      <c r="M94" s="891"/>
      <c r="N94" s="942"/>
      <c r="O94" s="945"/>
      <c r="P94" s="930"/>
    </row>
    <row r="95" spans="2:16" ht="42" customHeight="1">
      <c r="B95" s="892" t="s">
        <v>3021</v>
      </c>
      <c r="C95" s="885" t="str">
        <f t="shared" si="13"/>
        <v>ФВ 351-2 AL black комплект фасадов для корпусов В 709</v>
      </c>
      <c r="D95" s="893" t="s">
        <v>2630</v>
      </c>
      <c r="E95" s="894" t="s">
        <v>2279</v>
      </c>
      <c r="F95" s="895"/>
      <c r="G95" s="895"/>
      <c r="H95" s="896"/>
      <c r="I95" s="897">
        <v>14</v>
      </c>
      <c r="J95" s="898">
        <v>9425</v>
      </c>
      <c r="K95" s="1138"/>
      <c r="L95" s="1138">
        <f t="shared" si="10"/>
        <v>7052</v>
      </c>
      <c r="M95" s="891"/>
      <c r="N95" s="942"/>
      <c r="O95" s="945"/>
      <c r="P95" s="930"/>
    </row>
    <row r="96" spans="2:16" ht="42" customHeight="1">
      <c r="B96" s="892" t="s">
        <v>3022</v>
      </c>
      <c r="C96" s="885" t="str">
        <f t="shared" si="13"/>
        <v>ФВ 401 AL black комплект фасадов для корпусов В 409</v>
      </c>
      <c r="D96" s="893" t="s">
        <v>2632</v>
      </c>
      <c r="E96" s="894" t="s">
        <v>2257</v>
      </c>
      <c r="F96" s="895"/>
      <c r="G96" s="895"/>
      <c r="H96" s="896"/>
      <c r="I96" s="897">
        <v>12</v>
      </c>
      <c r="J96" s="898">
        <v>4918</v>
      </c>
      <c r="K96" s="1138"/>
      <c r="L96" s="1138">
        <f t="shared" si="10"/>
        <v>3680</v>
      </c>
      <c r="M96" s="891"/>
      <c r="N96" s="942"/>
      <c r="O96" s="945"/>
      <c r="P96" s="930"/>
    </row>
    <row r="97" spans="2:16" ht="42" customHeight="1">
      <c r="B97" s="892" t="s">
        <v>3023</v>
      </c>
      <c r="C97" s="885" t="str">
        <f t="shared" si="13"/>
        <v>ФВ 401-2 AL black комплект фасадов для корпусов В 809</v>
      </c>
      <c r="D97" s="893" t="s">
        <v>2634</v>
      </c>
      <c r="E97" s="894" t="s">
        <v>2284</v>
      </c>
      <c r="F97" s="895"/>
      <c r="G97" s="895"/>
      <c r="H97" s="896"/>
      <c r="I97" s="897">
        <v>16</v>
      </c>
      <c r="J97" s="898">
        <v>9836</v>
      </c>
      <c r="K97" s="1138"/>
      <c r="L97" s="1138">
        <f t="shared" si="10"/>
        <v>7360</v>
      </c>
      <c r="M97" s="891"/>
      <c r="N97" s="942"/>
      <c r="O97" s="945"/>
      <c r="P97" s="930"/>
    </row>
    <row r="98" spans="2:16" ht="42" customHeight="1">
      <c r="B98" s="892" t="s">
        <v>3024</v>
      </c>
      <c r="C98" s="885" t="str">
        <f t="shared" si="13"/>
        <v>ФВ 451 AL black комплект фасадов для корпусов В 459</v>
      </c>
      <c r="D98" s="893" t="s">
        <v>2636</v>
      </c>
      <c r="E98" s="894" t="s">
        <v>2262</v>
      </c>
      <c r="F98" s="895"/>
      <c r="G98" s="895"/>
      <c r="H98" s="896"/>
      <c r="I98" s="897">
        <v>14</v>
      </c>
      <c r="J98" s="898">
        <v>5123</v>
      </c>
      <c r="K98" s="1138"/>
      <c r="L98" s="1138">
        <f t="shared" si="10"/>
        <v>3834</v>
      </c>
      <c r="M98" s="891"/>
      <c r="N98" s="946"/>
      <c r="O98" s="947"/>
      <c r="P98" s="948"/>
    </row>
    <row r="99" spans="2:16" ht="42" customHeight="1">
      <c r="B99" s="892" t="s">
        <v>3025</v>
      </c>
      <c r="C99" s="885" t="str">
        <f t="shared" si="13"/>
        <v>ФВ 501 AL black комплект фасадов для корпусов В 509</v>
      </c>
      <c r="D99" s="893" t="s">
        <v>2638</v>
      </c>
      <c r="E99" s="894" t="s">
        <v>2267</v>
      </c>
      <c r="F99" s="895"/>
      <c r="G99" s="895"/>
      <c r="H99" s="896"/>
      <c r="I99" s="654">
        <v>15</v>
      </c>
      <c r="J99" s="898">
        <v>5329</v>
      </c>
      <c r="K99" s="1138"/>
      <c r="L99" s="1138">
        <f t="shared" si="10"/>
        <v>3988</v>
      </c>
      <c r="M99" s="891"/>
      <c r="N99" s="942"/>
      <c r="O99" s="945"/>
      <c r="P99" s="930"/>
    </row>
    <row r="100" spans="2:16" ht="42" customHeight="1">
      <c r="B100" s="892" t="s">
        <v>3017</v>
      </c>
      <c r="C100" s="885" t="str">
        <f>B100&amp;" комплект фасадов "&amp;"для корпусов "&amp;E100&amp;", "&amp;F100&amp;", "&amp;G100</f>
        <v>ФВ 601 AL black комплект фасадов для корпусов В 609, П 601 В, ПД 600 В</v>
      </c>
      <c r="D100" s="893" t="s">
        <v>2570</v>
      </c>
      <c r="E100" s="894" t="s">
        <v>2272</v>
      </c>
      <c r="F100" s="895" t="s">
        <v>2112</v>
      </c>
      <c r="G100" s="895" t="s">
        <v>2116</v>
      </c>
      <c r="H100" s="896"/>
      <c r="I100" s="897">
        <v>18</v>
      </c>
      <c r="J100" s="898">
        <v>5740</v>
      </c>
      <c r="K100" s="1138"/>
      <c r="L100" s="1138">
        <f t="shared" si="10"/>
        <v>4295</v>
      </c>
      <c r="M100" s="891"/>
      <c r="N100" s="942"/>
      <c r="O100" s="945"/>
      <c r="P100" s="930"/>
    </row>
    <row r="101" spans="2:16" ht="42" customHeight="1">
      <c r="B101" s="1682" t="s">
        <v>2639</v>
      </c>
      <c r="C101" s="1683"/>
      <c r="D101" s="1683"/>
      <c r="E101" s="1683"/>
      <c r="F101" s="1683"/>
      <c r="G101" s="1683"/>
      <c r="H101" s="1683"/>
      <c r="I101" s="1683"/>
      <c r="J101" s="1683"/>
      <c r="K101" s="1683"/>
      <c r="L101" s="1683"/>
      <c r="M101" s="1685"/>
      <c r="N101" s="942"/>
      <c r="O101" s="945"/>
      <c r="P101" s="930"/>
    </row>
    <row r="102" spans="2:16" ht="42" customHeight="1">
      <c r="B102" s="884" t="s">
        <v>2940</v>
      </c>
      <c r="C102" s="885" t="str">
        <f>B102&amp;" комплект фасадов "&amp;"для корпусов "&amp;H102</f>
        <v>ПБ 921 У ЛДСП Нао комплект фасадов для корпусов В 991 У</v>
      </c>
      <c r="D102" s="893" t="s">
        <v>3359</v>
      </c>
      <c r="E102" s="887"/>
      <c r="F102" s="888"/>
      <c r="G102" s="888"/>
      <c r="H102" s="885" t="s">
        <v>2624</v>
      </c>
      <c r="I102" s="897">
        <v>2</v>
      </c>
      <c r="J102" s="1138">
        <v>150</v>
      </c>
      <c r="K102" s="1138">
        <v>170</v>
      </c>
      <c r="L102" s="1138">
        <f>ROUNDUP(CEILING(J102*(1-скидка),1)*(1+наценка),1)</f>
        <v>113</v>
      </c>
      <c r="M102" s="891">
        <f>ROUNDUP(CEILING(K102*(1-скидка),1)*(1+наценка),1)</f>
        <v>128</v>
      </c>
      <c r="N102" s="942"/>
      <c r="O102" s="945"/>
      <c r="P102" s="930"/>
    </row>
    <row r="103" spans="2:16" ht="180.75" customHeight="1" thickBot="1">
      <c r="B103" s="1588" t="s">
        <v>3963</v>
      </c>
      <c r="C103" s="1589"/>
      <c r="D103" s="1678"/>
      <c r="E103" s="1589"/>
      <c r="F103" s="1589"/>
      <c r="G103" s="1589"/>
      <c r="H103" s="1589"/>
      <c r="I103" s="1678"/>
      <c r="J103" s="1589"/>
      <c r="K103" s="1589"/>
      <c r="L103" s="1589"/>
      <c r="M103" s="1612"/>
      <c r="N103" s="786"/>
      <c r="O103" s="787"/>
      <c r="P103" s="788"/>
    </row>
    <row r="104" spans="2:16" ht="42" customHeight="1">
      <c r="B104" s="1605" t="s">
        <v>2640</v>
      </c>
      <c r="C104" s="1606"/>
      <c r="D104" s="1606"/>
      <c r="E104" s="1606"/>
      <c r="F104" s="1606"/>
      <c r="G104" s="1606"/>
      <c r="H104" s="1606"/>
      <c r="I104" s="1606"/>
      <c r="J104" s="1606"/>
      <c r="K104" s="1606"/>
      <c r="L104" s="1606"/>
      <c r="M104" s="1611"/>
      <c r="N104" s="836"/>
      <c r="O104" s="836"/>
      <c r="P104" s="837"/>
    </row>
    <row r="105" spans="2:16" ht="42" customHeight="1">
      <c r="B105" s="884" t="s">
        <v>2641</v>
      </c>
      <c r="C105" s="885" t="str">
        <f>B105&amp;" комплект фасадов "&amp;"для корпусов "&amp;E105</f>
        <v>ФВ 150 ЛДСП Нао комплект фасадов для корпусов В 150</v>
      </c>
      <c r="D105" s="886" t="s">
        <v>2586</v>
      </c>
      <c r="E105" s="887" t="s">
        <v>2294</v>
      </c>
      <c r="F105" s="888"/>
      <c r="G105" s="888"/>
      <c r="H105" s="885"/>
      <c r="I105" s="889">
        <v>2</v>
      </c>
      <c r="J105" s="1138">
        <v>396</v>
      </c>
      <c r="K105" s="1138">
        <v>434</v>
      </c>
      <c r="L105" s="1138">
        <f t="shared" ref="L105:L125" si="14">ROUNDUP(CEILING(J105*(1-скидка),1)*(1+наценка),1)</f>
        <v>297</v>
      </c>
      <c r="M105" s="891">
        <f t="shared" ref="M105:M116" si="15">ROUNDUP(CEILING(K105*(1-скидка),1)*(1+наценка),1)</f>
        <v>325</v>
      </c>
      <c r="N105" s="937"/>
      <c r="O105" s="938"/>
      <c r="P105" s="939"/>
    </row>
    <row r="106" spans="2:16" ht="42" customHeight="1">
      <c r="B106" s="892" t="s">
        <v>2642</v>
      </c>
      <c r="C106" s="885" t="str">
        <f>B106&amp;" комплект фасадов "&amp;"для корпусов "&amp;E106</f>
        <v>ФВ 200 ЛДСП Нао комплект фасадов для корпусов В 200</v>
      </c>
      <c r="D106" s="893" t="s">
        <v>2588</v>
      </c>
      <c r="E106" s="894" t="s">
        <v>2299</v>
      </c>
      <c r="F106" s="895"/>
      <c r="G106" s="895"/>
      <c r="H106" s="896"/>
      <c r="I106" s="897">
        <v>3</v>
      </c>
      <c r="J106" s="1138">
        <v>454</v>
      </c>
      <c r="K106" s="1138">
        <v>504</v>
      </c>
      <c r="L106" s="1138">
        <f t="shared" si="14"/>
        <v>340</v>
      </c>
      <c r="M106" s="891">
        <f t="shared" si="15"/>
        <v>378</v>
      </c>
      <c r="N106" s="927"/>
      <c r="O106" s="938"/>
      <c r="P106" s="939"/>
    </row>
    <row r="107" spans="2:16" ht="42" customHeight="1">
      <c r="B107" s="892" t="s">
        <v>2643</v>
      </c>
      <c r="C107" s="885" t="str">
        <f>B107&amp;" комплект фасадов "&amp;"для корпусов "&amp;E107</f>
        <v>ФВ 250 ЛДСП Нао комплект фасадов для корпусов В 250</v>
      </c>
      <c r="D107" s="893" t="s">
        <v>2644</v>
      </c>
      <c r="E107" s="894" t="s">
        <v>2303</v>
      </c>
      <c r="F107" s="895"/>
      <c r="G107" s="895"/>
      <c r="H107" s="896"/>
      <c r="I107" s="897">
        <v>3</v>
      </c>
      <c r="J107" s="1138">
        <v>512</v>
      </c>
      <c r="K107" s="1138">
        <v>574</v>
      </c>
      <c r="L107" s="1138">
        <f t="shared" si="14"/>
        <v>384</v>
      </c>
      <c r="M107" s="891">
        <f t="shared" si="15"/>
        <v>430</v>
      </c>
      <c r="N107" s="927"/>
      <c r="O107" s="938"/>
      <c r="P107" s="939"/>
    </row>
    <row r="108" spans="2:16" ht="42" customHeight="1">
      <c r="B108" s="884" t="s">
        <v>2645</v>
      </c>
      <c r="C108" s="885" t="str">
        <f>B108&amp;" комплект фасадов "&amp;"для корпусов "&amp;E108&amp;", "&amp;H108</f>
        <v>Ф 300 ЛДСП Нао комплект фасадов для корпусов В 300, В 990 У</v>
      </c>
      <c r="D108" s="886" t="s">
        <v>2572</v>
      </c>
      <c r="E108" s="887" t="s">
        <v>2307</v>
      </c>
      <c r="F108" s="888"/>
      <c r="G108" s="888"/>
      <c r="H108" s="885" t="s">
        <v>2646</v>
      </c>
      <c r="I108" s="889">
        <v>3</v>
      </c>
      <c r="J108" s="1138">
        <v>571</v>
      </c>
      <c r="K108" s="1138">
        <v>645</v>
      </c>
      <c r="L108" s="1138">
        <f t="shared" si="14"/>
        <v>428</v>
      </c>
      <c r="M108" s="891">
        <f t="shared" si="15"/>
        <v>483</v>
      </c>
      <c r="N108" s="927"/>
      <c r="O108" s="938"/>
      <c r="P108" s="939"/>
    </row>
    <row r="109" spans="2:16" ht="42" customHeight="1">
      <c r="B109" s="884" t="s">
        <v>2647</v>
      </c>
      <c r="C109" s="885" t="str">
        <f t="shared" ref="C109:C115" si="16">B109&amp;" комплект фасадов "&amp;"для корпусов "&amp;E109</f>
        <v>Ф 300-2 ЛДСП Нао комплект фасадов для корпусов В 600</v>
      </c>
      <c r="D109" s="886" t="s">
        <v>2573</v>
      </c>
      <c r="E109" s="887" t="s">
        <v>2327</v>
      </c>
      <c r="F109" s="888"/>
      <c r="G109" s="888"/>
      <c r="H109" s="885"/>
      <c r="I109" s="889">
        <v>6</v>
      </c>
      <c r="J109" s="1138">
        <v>1142</v>
      </c>
      <c r="K109" s="1138">
        <v>1289</v>
      </c>
      <c r="L109" s="1138">
        <f t="shared" si="14"/>
        <v>855</v>
      </c>
      <c r="M109" s="891">
        <f t="shared" si="15"/>
        <v>965</v>
      </c>
      <c r="N109" s="927"/>
      <c r="O109" s="938"/>
      <c r="P109" s="939"/>
    </row>
    <row r="110" spans="2:16" ht="42" customHeight="1">
      <c r="B110" s="892" t="s">
        <v>2648</v>
      </c>
      <c r="C110" s="885" t="str">
        <f t="shared" si="16"/>
        <v>Ф 350 ЛДСП Нао комплект фасадов для корпусов В 350</v>
      </c>
      <c r="D110" s="893" t="s">
        <v>2575</v>
      </c>
      <c r="E110" s="894" t="s">
        <v>2311</v>
      </c>
      <c r="F110" s="895"/>
      <c r="G110" s="895"/>
      <c r="H110" s="896"/>
      <c r="I110" s="897">
        <v>4</v>
      </c>
      <c r="J110" s="1138">
        <v>630</v>
      </c>
      <c r="K110" s="1138">
        <v>718</v>
      </c>
      <c r="L110" s="1138">
        <f t="shared" si="14"/>
        <v>472</v>
      </c>
      <c r="M110" s="891">
        <f t="shared" si="15"/>
        <v>538</v>
      </c>
      <c r="N110" s="927"/>
      <c r="O110" s="833"/>
      <c r="P110" s="834"/>
    </row>
    <row r="111" spans="2:16" ht="42" customHeight="1">
      <c r="B111" s="892" t="s">
        <v>2649</v>
      </c>
      <c r="C111" s="885" t="str">
        <f t="shared" si="16"/>
        <v>Ф 350-2 ЛДСП Нао комплект фасадов для корпусов В 700</v>
      </c>
      <c r="D111" s="893" t="s">
        <v>2576</v>
      </c>
      <c r="E111" s="894" t="s">
        <v>2332</v>
      </c>
      <c r="F111" s="895"/>
      <c r="G111" s="895"/>
      <c r="H111" s="896"/>
      <c r="I111" s="897">
        <v>7</v>
      </c>
      <c r="J111" s="1138">
        <v>1260</v>
      </c>
      <c r="K111" s="1138">
        <v>1435</v>
      </c>
      <c r="L111" s="1138">
        <f t="shared" si="14"/>
        <v>943</v>
      </c>
      <c r="M111" s="891">
        <f t="shared" si="15"/>
        <v>1074</v>
      </c>
      <c r="N111" s="927"/>
      <c r="O111" s="833"/>
      <c r="P111" s="834"/>
    </row>
    <row r="112" spans="2:16" ht="42" customHeight="1">
      <c r="B112" s="892" t="s">
        <v>2650</v>
      </c>
      <c r="C112" s="885" t="str">
        <f t="shared" si="16"/>
        <v>Ф 400 ЛДСП Нао комплект фасадов для корпусов В 400</v>
      </c>
      <c r="D112" s="893" t="s">
        <v>2578</v>
      </c>
      <c r="E112" s="894" t="s">
        <v>2315</v>
      </c>
      <c r="F112" s="895"/>
      <c r="G112" s="895"/>
      <c r="H112" s="896"/>
      <c r="I112" s="897">
        <v>4</v>
      </c>
      <c r="J112" s="1138">
        <v>689</v>
      </c>
      <c r="K112" s="1138">
        <v>789</v>
      </c>
      <c r="L112" s="1138">
        <f t="shared" si="14"/>
        <v>516</v>
      </c>
      <c r="M112" s="891">
        <f t="shared" si="15"/>
        <v>591</v>
      </c>
      <c r="N112" s="927"/>
      <c r="O112" s="833"/>
      <c r="P112" s="834"/>
    </row>
    <row r="113" spans="2:16" ht="42" customHeight="1">
      <c r="B113" s="892" t="s">
        <v>2651</v>
      </c>
      <c r="C113" s="885" t="str">
        <f t="shared" si="16"/>
        <v>Ф 400-2 ЛДСП Нао комплект фасадов для корпусов В 800</v>
      </c>
      <c r="D113" s="893" t="s">
        <v>2579</v>
      </c>
      <c r="E113" s="894" t="s">
        <v>2336</v>
      </c>
      <c r="F113" s="895"/>
      <c r="G113" s="895"/>
      <c r="H113" s="896"/>
      <c r="I113" s="897">
        <v>8</v>
      </c>
      <c r="J113" s="1138">
        <v>1377</v>
      </c>
      <c r="K113" s="1138">
        <v>1576</v>
      </c>
      <c r="L113" s="1138">
        <f t="shared" si="14"/>
        <v>1031</v>
      </c>
      <c r="M113" s="891">
        <f t="shared" si="15"/>
        <v>1180</v>
      </c>
      <c r="N113" s="927"/>
      <c r="O113" s="833"/>
      <c r="P113" s="834"/>
    </row>
    <row r="114" spans="2:16" ht="42" customHeight="1">
      <c r="B114" s="892" t="s">
        <v>2652</v>
      </c>
      <c r="C114" s="885" t="str">
        <f t="shared" si="16"/>
        <v>Ф 450 ЛДСП Нао комплект фасадов для корпусов В 450</v>
      </c>
      <c r="D114" s="893" t="s">
        <v>2581</v>
      </c>
      <c r="E114" s="894" t="s">
        <v>2319</v>
      </c>
      <c r="F114" s="895"/>
      <c r="G114" s="895"/>
      <c r="H114" s="896"/>
      <c r="I114" s="654">
        <v>5</v>
      </c>
      <c r="J114" s="1138">
        <v>747</v>
      </c>
      <c r="K114" s="1138">
        <v>858</v>
      </c>
      <c r="L114" s="1138">
        <f t="shared" si="14"/>
        <v>559</v>
      </c>
      <c r="M114" s="891">
        <f t="shared" si="15"/>
        <v>642</v>
      </c>
      <c r="N114" s="927"/>
      <c r="O114" s="833"/>
      <c r="P114" s="834"/>
    </row>
    <row r="115" spans="2:16" ht="42" customHeight="1">
      <c r="B115" s="892" t="s">
        <v>2653</v>
      </c>
      <c r="C115" s="885" t="str">
        <f t="shared" si="16"/>
        <v>Ф 500 ЛДСП Нао комплект фасадов для корпусов В 500</v>
      </c>
      <c r="D115" s="893" t="s">
        <v>2583</v>
      </c>
      <c r="E115" s="894" t="s">
        <v>2323</v>
      </c>
      <c r="F115" s="903"/>
      <c r="G115" s="895"/>
      <c r="H115" s="896"/>
      <c r="I115" s="654">
        <v>5</v>
      </c>
      <c r="J115" s="1138">
        <v>805</v>
      </c>
      <c r="K115" s="1138">
        <v>931</v>
      </c>
      <c r="L115" s="1138">
        <f t="shared" si="14"/>
        <v>603</v>
      </c>
      <c r="M115" s="891">
        <f t="shared" si="15"/>
        <v>697</v>
      </c>
      <c r="N115" s="927"/>
      <c r="O115" s="833"/>
      <c r="P115" s="834"/>
    </row>
    <row r="116" spans="2:16" ht="42" customHeight="1">
      <c r="B116" s="901" t="s">
        <v>2566</v>
      </c>
      <c r="C116" s="885" t="str">
        <f>B116&amp;" комплект фасадов "&amp;"для корпусов "&amp;E116&amp;", "&amp;F116&amp;", "&amp;G116</f>
        <v>Ф 600 ЛДСП Нао комплект фасадов для корпусов В 600, П 601, ПД 600</v>
      </c>
      <c r="D116" s="902" t="s">
        <v>2567</v>
      </c>
      <c r="E116" s="903" t="s">
        <v>2327</v>
      </c>
      <c r="F116" s="904" t="s">
        <v>2093</v>
      </c>
      <c r="G116" s="904" t="s">
        <v>2097</v>
      </c>
      <c r="H116" s="908"/>
      <c r="I116" s="906">
        <v>6</v>
      </c>
      <c r="J116" s="1138">
        <v>923</v>
      </c>
      <c r="K116" s="1138">
        <v>1072</v>
      </c>
      <c r="L116" s="1138">
        <f t="shared" si="14"/>
        <v>691</v>
      </c>
      <c r="M116" s="891">
        <f t="shared" si="15"/>
        <v>803</v>
      </c>
      <c r="N116" s="927"/>
      <c r="O116" s="833"/>
      <c r="P116" s="834"/>
    </row>
    <row r="117" spans="2:16" ht="42" customHeight="1">
      <c r="B117" s="892" t="s">
        <v>3026</v>
      </c>
      <c r="C117" s="885" t="str">
        <f t="shared" ref="C117:C124" si="17">B117&amp;" комплект фасадов "&amp;"для корпусов "&amp;E117</f>
        <v>ФВ 300 AL black комплект фасадов для корпусов В 300</v>
      </c>
      <c r="D117" s="893" t="s">
        <v>2572</v>
      </c>
      <c r="E117" s="894" t="s">
        <v>2307</v>
      </c>
      <c r="F117" s="895"/>
      <c r="G117" s="895"/>
      <c r="H117" s="896"/>
      <c r="I117" s="897">
        <v>7</v>
      </c>
      <c r="J117" s="898">
        <v>3940</v>
      </c>
      <c r="K117" s="1138"/>
      <c r="L117" s="1138">
        <f t="shared" si="14"/>
        <v>2948</v>
      </c>
      <c r="M117" s="891"/>
      <c r="N117" s="927"/>
      <c r="O117" s="833"/>
      <c r="P117" s="834"/>
    </row>
    <row r="118" spans="2:16" ht="42" customHeight="1">
      <c r="B118" s="892" t="s">
        <v>3027</v>
      </c>
      <c r="C118" s="885" t="str">
        <f t="shared" si="17"/>
        <v>ФВ 300-2 AL black комплект фасадов для корпусов В 600</v>
      </c>
      <c r="D118" s="893" t="s">
        <v>2573</v>
      </c>
      <c r="E118" s="894" t="s">
        <v>2327</v>
      </c>
      <c r="F118" s="895"/>
      <c r="G118" s="895"/>
      <c r="H118" s="896"/>
      <c r="I118" s="897">
        <v>10</v>
      </c>
      <c r="J118" s="898">
        <v>7879</v>
      </c>
      <c r="K118" s="1138"/>
      <c r="L118" s="1138">
        <f t="shared" si="14"/>
        <v>5896</v>
      </c>
      <c r="M118" s="891"/>
      <c r="N118" s="927"/>
      <c r="O118" s="833"/>
      <c r="P118" s="834"/>
    </row>
    <row r="119" spans="2:16" ht="42" customHeight="1">
      <c r="B119" s="892" t="s">
        <v>3028</v>
      </c>
      <c r="C119" s="885" t="str">
        <f t="shared" si="17"/>
        <v>ФВ 350 AL black комплект фасадов для корпусов В 350</v>
      </c>
      <c r="D119" s="893" t="s">
        <v>2575</v>
      </c>
      <c r="E119" s="894" t="s">
        <v>2311</v>
      </c>
      <c r="F119" s="895"/>
      <c r="G119" s="895"/>
      <c r="H119" s="896"/>
      <c r="I119" s="897">
        <v>9</v>
      </c>
      <c r="J119" s="898">
        <v>4124</v>
      </c>
      <c r="K119" s="1138"/>
      <c r="L119" s="1138">
        <f t="shared" si="14"/>
        <v>3086</v>
      </c>
      <c r="M119" s="891"/>
      <c r="N119" s="927"/>
      <c r="O119" s="833"/>
      <c r="P119" s="834"/>
    </row>
    <row r="120" spans="2:16" ht="42" customHeight="1">
      <c r="B120" s="892" t="s">
        <v>3029</v>
      </c>
      <c r="C120" s="885" t="str">
        <f t="shared" si="17"/>
        <v>ФВ 350-2 AL black комплект фасадов для корпусов В 700</v>
      </c>
      <c r="D120" s="893" t="s">
        <v>2576</v>
      </c>
      <c r="E120" s="894" t="s">
        <v>2332</v>
      </c>
      <c r="F120" s="895"/>
      <c r="G120" s="895"/>
      <c r="H120" s="896"/>
      <c r="I120" s="897">
        <v>11</v>
      </c>
      <c r="J120" s="898">
        <v>8249</v>
      </c>
      <c r="K120" s="1138"/>
      <c r="L120" s="1138">
        <f t="shared" si="14"/>
        <v>6172</v>
      </c>
      <c r="M120" s="891"/>
      <c r="N120" s="927"/>
      <c r="O120" s="833"/>
      <c r="P120" s="834"/>
    </row>
    <row r="121" spans="2:16" ht="42" customHeight="1">
      <c r="B121" s="892" t="s">
        <v>3030</v>
      </c>
      <c r="C121" s="885" t="str">
        <f t="shared" si="17"/>
        <v>ФВ 400 AL black комплект фасадов для корпусов В 400</v>
      </c>
      <c r="D121" s="893" t="s">
        <v>2578</v>
      </c>
      <c r="E121" s="894" t="s">
        <v>2315</v>
      </c>
      <c r="F121" s="895"/>
      <c r="G121" s="895"/>
      <c r="H121" s="896"/>
      <c r="I121" s="897">
        <v>10</v>
      </c>
      <c r="J121" s="898">
        <v>4309</v>
      </c>
      <c r="K121" s="1138"/>
      <c r="L121" s="1138">
        <f t="shared" si="14"/>
        <v>3224</v>
      </c>
      <c r="M121" s="891"/>
      <c r="N121" s="927"/>
      <c r="O121" s="833"/>
      <c r="P121" s="834"/>
    </row>
    <row r="122" spans="2:16" ht="42" customHeight="1">
      <c r="B122" s="892" t="s">
        <v>3031</v>
      </c>
      <c r="C122" s="885" t="str">
        <f t="shared" si="17"/>
        <v>ФВ 400-2 AL black комплект фасадов для корпусов В 800</v>
      </c>
      <c r="D122" s="893" t="s">
        <v>2579</v>
      </c>
      <c r="E122" s="894" t="s">
        <v>2336</v>
      </c>
      <c r="F122" s="895"/>
      <c r="G122" s="895"/>
      <c r="H122" s="896"/>
      <c r="I122" s="897">
        <v>13</v>
      </c>
      <c r="J122" s="898">
        <v>8618</v>
      </c>
      <c r="K122" s="1138"/>
      <c r="L122" s="1138">
        <f t="shared" si="14"/>
        <v>6448</v>
      </c>
      <c r="M122" s="891"/>
      <c r="N122" s="927"/>
      <c r="O122" s="833"/>
      <c r="P122" s="834"/>
    </row>
    <row r="123" spans="2:16" ht="42" customHeight="1">
      <c r="B123" s="892" t="s">
        <v>3032</v>
      </c>
      <c r="C123" s="885" t="str">
        <f t="shared" si="17"/>
        <v>ФВ 450 AL black комплект фасадов для корпусов В 450</v>
      </c>
      <c r="D123" s="893" t="s">
        <v>2581</v>
      </c>
      <c r="E123" s="894" t="s">
        <v>2319</v>
      </c>
      <c r="F123" s="895"/>
      <c r="G123" s="895"/>
      <c r="H123" s="896"/>
      <c r="I123" s="897">
        <v>11</v>
      </c>
      <c r="J123" s="898">
        <v>4494</v>
      </c>
      <c r="K123" s="1138"/>
      <c r="L123" s="1138">
        <f t="shared" si="14"/>
        <v>3363</v>
      </c>
      <c r="M123" s="891"/>
      <c r="N123" s="927"/>
      <c r="O123" s="833"/>
      <c r="P123" s="834"/>
    </row>
    <row r="124" spans="2:16" ht="42" customHeight="1">
      <c r="B124" s="892" t="s">
        <v>3033</v>
      </c>
      <c r="C124" s="885" t="str">
        <f t="shared" si="17"/>
        <v>ФВ 500 AL black комплект фасадов для корпусов В 500</v>
      </c>
      <c r="D124" s="893" t="s">
        <v>2583</v>
      </c>
      <c r="E124" s="894" t="s">
        <v>2323</v>
      </c>
      <c r="F124" s="895"/>
      <c r="G124" s="895"/>
      <c r="H124" s="896"/>
      <c r="I124" s="897">
        <v>12</v>
      </c>
      <c r="J124" s="898">
        <v>4679</v>
      </c>
      <c r="K124" s="1138"/>
      <c r="L124" s="1138">
        <f t="shared" si="14"/>
        <v>3501</v>
      </c>
      <c r="M124" s="891"/>
      <c r="N124" s="927"/>
      <c r="O124" s="833"/>
      <c r="P124" s="834"/>
    </row>
    <row r="125" spans="2:16" ht="42" customHeight="1">
      <c r="B125" s="892" t="s">
        <v>3016</v>
      </c>
      <c r="C125" s="885" t="str">
        <f>B125&amp;" комплект фасадов "&amp;"для корпусов "&amp;E125&amp;", "&amp;F125&amp;", "&amp;G125</f>
        <v>ФВ 600 AL black комплект фасадов для корпусов В 600, П 601, ПД 600</v>
      </c>
      <c r="D125" s="893" t="s">
        <v>2567</v>
      </c>
      <c r="E125" s="894" t="s">
        <v>2327</v>
      </c>
      <c r="F125" s="895" t="s">
        <v>2093</v>
      </c>
      <c r="G125" s="895" t="s">
        <v>2097</v>
      </c>
      <c r="H125" s="896"/>
      <c r="I125" s="897">
        <v>14</v>
      </c>
      <c r="J125" s="898">
        <v>5049</v>
      </c>
      <c r="K125" s="1138"/>
      <c r="L125" s="1138">
        <f t="shared" si="14"/>
        <v>3778</v>
      </c>
      <c r="M125" s="891"/>
      <c r="N125" s="927"/>
      <c r="O125" s="833"/>
      <c r="P125" s="834"/>
    </row>
    <row r="126" spans="2:16" ht="42" customHeight="1">
      <c r="B126" s="1682" t="s">
        <v>2654</v>
      </c>
      <c r="C126" s="1683"/>
      <c r="D126" s="1683"/>
      <c r="E126" s="1683"/>
      <c r="F126" s="1683"/>
      <c r="G126" s="1683"/>
      <c r="H126" s="1683"/>
      <c r="I126" s="1683"/>
      <c r="J126" s="1683"/>
      <c r="K126" s="1683"/>
      <c r="L126" s="1683"/>
      <c r="M126" s="1685"/>
      <c r="N126" s="927"/>
      <c r="O126" s="929"/>
      <c r="P126" s="930"/>
    </row>
    <row r="127" spans="2:16" ht="42" customHeight="1">
      <c r="B127" s="884" t="s">
        <v>2929</v>
      </c>
      <c r="C127" s="885" t="str">
        <f>B127&amp;" комплект фасадов "&amp;"для корпусов "&amp;H127</f>
        <v>ПБ 721 У ЛДСП Нао комплект фасадов для корпусов В 990 У</v>
      </c>
      <c r="D127" s="893" t="s">
        <v>3321</v>
      </c>
      <c r="E127" s="887"/>
      <c r="F127" s="888"/>
      <c r="G127" s="888"/>
      <c r="H127" s="885" t="s">
        <v>2646</v>
      </c>
      <c r="I127" s="897">
        <v>2</v>
      </c>
      <c r="J127" s="1138">
        <v>120</v>
      </c>
      <c r="K127" s="1138">
        <v>134</v>
      </c>
      <c r="L127" s="1138">
        <f>ROUNDUP(CEILING(J127*(1-скидка),1)*(1+наценка),1)</f>
        <v>90</v>
      </c>
      <c r="M127" s="891">
        <f>ROUNDUP(CEILING(K127*(1-скидка),1)*(1+наценка),1)</f>
        <v>101</v>
      </c>
      <c r="N127" s="927"/>
      <c r="O127" s="929"/>
      <c r="P127" s="930"/>
    </row>
    <row r="128" spans="2:16" ht="175.5" customHeight="1" thickBot="1">
      <c r="B128" s="1588" t="s">
        <v>3964</v>
      </c>
      <c r="C128" s="1589"/>
      <c r="D128" s="1678"/>
      <c r="E128" s="1589"/>
      <c r="F128" s="1589"/>
      <c r="G128" s="1589"/>
      <c r="H128" s="1589"/>
      <c r="I128" s="1678"/>
      <c r="J128" s="1589"/>
      <c r="K128" s="1589"/>
      <c r="L128" s="1589"/>
      <c r="M128" s="1612"/>
      <c r="N128" s="800"/>
      <c r="O128" s="940"/>
      <c r="P128" s="814"/>
    </row>
    <row r="129" spans="2:16" ht="42" customHeight="1">
      <c r="B129" s="1605" t="s">
        <v>2655</v>
      </c>
      <c r="C129" s="1606"/>
      <c r="D129" s="1606"/>
      <c r="E129" s="1606"/>
      <c r="F129" s="1606"/>
      <c r="G129" s="1606"/>
      <c r="H129" s="1606"/>
      <c r="I129" s="1606"/>
      <c r="J129" s="1606"/>
      <c r="K129" s="1606"/>
      <c r="L129" s="1606"/>
      <c r="M129" s="1611"/>
      <c r="N129" s="924"/>
      <c r="O129" s="925"/>
      <c r="P129" s="926"/>
    </row>
    <row r="130" spans="2:16" ht="42" customHeight="1">
      <c r="B130" s="884" t="s">
        <v>2656</v>
      </c>
      <c r="C130" s="885" t="str">
        <f>B130&amp;" комплект фасадов "&amp;"для корпусов "&amp;E130&amp;", "&amp;F130</f>
        <v>ФГ 301 ЛДСП Нао комплект фасадов для корпусов ВГ 309, ВГ 319</v>
      </c>
      <c r="D130" s="886" t="s">
        <v>2657</v>
      </c>
      <c r="E130" s="888" t="s">
        <v>2427</v>
      </c>
      <c r="F130" s="887" t="s">
        <v>2345</v>
      </c>
      <c r="G130" s="887"/>
      <c r="H130" s="885"/>
      <c r="I130" s="889">
        <v>3</v>
      </c>
      <c r="J130" s="1138">
        <v>440</v>
      </c>
      <c r="K130" s="1138">
        <v>486</v>
      </c>
      <c r="L130" s="1138">
        <f t="shared" ref="L130:M136" si="18">ROUNDUP(CEILING(J130*(1-скидка),1)*(1+наценка),1)</f>
        <v>330</v>
      </c>
      <c r="M130" s="891">
        <f t="shared" si="18"/>
        <v>364</v>
      </c>
      <c r="N130" s="927"/>
      <c r="O130" s="929"/>
      <c r="P130" s="930"/>
    </row>
    <row r="131" spans="2:16" ht="42" customHeight="1">
      <c r="B131" s="892" t="s">
        <v>2658</v>
      </c>
      <c r="C131" s="885" t="str">
        <f>B131&amp;" комплект фасадов "&amp;"для корпусов "&amp;E131&amp;", "&amp;F131&amp;", "&amp;H131</f>
        <v>ФГ 401 ЛДСП Нао комплект фасадов для корпусов ВГ 409, ВГ 419, ВГ 919 У</v>
      </c>
      <c r="D131" s="893" t="s">
        <v>2659</v>
      </c>
      <c r="E131" s="895" t="s">
        <v>2431</v>
      </c>
      <c r="F131" s="894" t="s">
        <v>2351</v>
      </c>
      <c r="G131" s="894"/>
      <c r="H131" s="896" t="s">
        <v>2660</v>
      </c>
      <c r="I131" s="897">
        <v>3</v>
      </c>
      <c r="J131" s="1138">
        <v>516</v>
      </c>
      <c r="K131" s="1138">
        <v>580</v>
      </c>
      <c r="L131" s="1138">
        <f t="shared" si="18"/>
        <v>387</v>
      </c>
      <c r="M131" s="891">
        <f t="shared" si="18"/>
        <v>434</v>
      </c>
      <c r="N131" s="927"/>
      <c r="O131" s="929"/>
      <c r="P131" s="930"/>
    </row>
    <row r="132" spans="2:16" ht="42" customHeight="1">
      <c r="B132" s="892" t="s">
        <v>2661</v>
      </c>
      <c r="C132" s="885" t="str">
        <f>B132&amp;" комплект фасадов "&amp;"для корпусов "&amp;E132&amp;", "&amp;F132</f>
        <v>ФГ 451 ЛДСП Нао комплект фасадов для корпусов ВГ 459, ВГ 469</v>
      </c>
      <c r="D132" s="893" t="s">
        <v>2662</v>
      </c>
      <c r="E132" s="895" t="s">
        <v>2434</v>
      </c>
      <c r="F132" s="894" t="s">
        <v>2356</v>
      </c>
      <c r="G132" s="894"/>
      <c r="H132" s="896"/>
      <c r="I132" s="897">
        <v>3</v>
      </c>
      <c r="J132" s="1138">
        <v>553</v>
      </c>
      <c r="K132" s="1138">
        <v>627</v>
      </c>
      <c r="L132" s="1138">
        <f t="shared" si="18"/>
        <v>414</v>
      </c>
      <c r="M132" s="891">
        <f t="shared" si="18"/>
        <v>470</v>
      </c>
      <c r="N132" s="927"/>
      <c r="O132" s="929"/>
      <c r="P132" s="930"/>
    </row>
    <row r="133" spans="2:16" ht="42" customHeight="1">
      <c r="B133" s="892" t="s">
        <v>2663</v>
      </c>
      <c r="C133" s="885" t="str">
        <f>B133&amp;" комплект фасадов "&amp;"для корпусов "&amp;E133&amp;", "&amp;F133</f>
        <v>ФГ 501 ЛДСП Нао комплект фасадов для корпусов ВГ 509, ВГ 519</v>
      </c>
      <c r="D133" s="893" t="s">
        <v>2664</v>
      </c>
      <c r="E133" s="895" t="s">
        <v>2437</v>
      </c>
      <c r="F133" s="894" t="s">
        <v>2361</v>
      </c>
      <c r="G133" s="894"/>
      <c r="H133" s="896"/>
      <c r="I133" s="654">
        <v>4</v>
      </c>
      <c r="J133" s="1138">
        <v>592</v>
      </c>
      <c r="K133" s="1138">
        <v>671</v>
      </c>
      <c r="L133" s="1138">
        <f t="shared" si="18"/>
        <v>443</v>
      </c>
      <c r="M133" s="891">
        <f t="shared" si="18"/>
        <v>503</v>
      </c>
      <c r="N133" s="927"/>
      <c r="O133" s="929"/>
      <c r="P133" s="930"/>
    </row>
    <row r="134" spans="2:16" ht="42" customHeight="1">
      <c r="B134" s="892" t="s">
        <v>2665</v>
      </c>
      <c r="C134" s="885" t="str">
        <f>B134&amp;" комплект фасадов "&amp;"для корпусов "&amp;E134&amp;", "&amp;F134</f>
        <v>ФГ 601 ЛДСП Нао комплект фасадов для корпусов ВГ 609, ВГ 619</v>
      </c>
      <c r="D134" s="893" t="s">
        <v>2666</v>
      </c>
      <c r="E134" s="895" t="s">
        <v>2440</v>
      </c>
      <c r="F134" s="894" t="s">
        <v>2366</v>
      </c>
      <c r="G134" s="894"/>
      <c r="H134" s="896"/>
      <c r="I134" s="897">
        <v>4</v>
      </c>
      <c r="J134" s="1138">
        <v>668</v>
      </c>
      <c r="K134" s="1138">
        <v>764</v>
      </c>
      <c r="L134" s="1138">
        <f t="shared" si="18"/>
        <v>500</v>
      </c>
      <c r="M134" s="891">
        <f t="shared" si="18"/>
        <v>572</v>
      </c>
      <c r="N134" s="927"/>
      <c r="O134" s="929"/>
      <c r="P134" s="930"/>
    </row>
    <row r="135" spans="2:16" ht="42" customHeight="1">
      <c r="B135" s="892" t="s">
        <v>2667</v>
      </c>
      <c r="C135" s="885" t="str">
        <f>B135&amp;" комплект фасадов "&amp;"для корпусов "&amp;E135&amp;", "&amp;F135&amp;", "&amp;H135</f>
        <v>ФГ 651 ЛДСП Нао комплект фасадов для корпусов ВГ 659, ВГ 669, ВГ 909 У</v>
      </c>
      <c r="D135" s="893" t="s">
        <v>2668</v>
      </c>
      <c r="E135" s="895" t="s">
        <v>2443</v>
      </c>
      <c r="F135" s="894" t="s">
        <v>2371</v>
      </c>
      <c r="G135" s="894"/>
      <c r="H135" s="896" t="s">
        <v>2669</v>
      </c>
      <c r="I135" s="897">
        <v>4</v>
      </c>
      <c r="J135" s="1138">
        <v>706</v>
      </c>
      <c r="K135" s="1138">
        <v>809</v>
      </c>
      <c r="L135" s="1138">
        <f t="shared" si="18"/>
        <v>529</v>
      </c>
      <c r="M135" s="891">
        <f t="shared" si="18"/>
        <v>606</v>
      </c>
      <c r="N135" s="927"/>
      <c r="O135" s="929"/>
      <c r="P135" s="930"/>
    </row>
    <row r="136" spans="2:16" ht="42" customHeight="1">
      <c r="B136" s="892" t="s">
        <v>2670</v>
      </c>
      <c r="C136" s="885" t="str">
        <f>B136&amp;" комплект фасадов "&amp;"для корпусов "&amp;E136&amp;", "&amp;F136</f>
        <v>ФГ 801 ЛДСП Нао комплект фасадов для корпусов ВГ 809, ВГ 819</v>
      </c>
      <c r="D136" s="893" t="s">
        <v>2671</v>
      </c>
      <c r="E136" s="895" t="s">
        <v>2446</v>
      </c>
      <c r="F136" s="894" t="s">
        <v>2376</v>
      </c>
      <c r="G136" s="894"/>
      <c r="H136" s="896"/>
      <c r="I136" s="897">
        <v>5</v>
      </c>
      <c r="J136" s="1138">
        <v>820</v>
      </c>
      <c r="K136" s="1138">
        <v>949</v>
      </c>
      <c r="L136" s="1138">
        <f t="shared" si="18"/>
        <v>614</v>
      </c>
      <c r="M136" s="891">
        <f t="shared" si="18"/>
        <v>711</v>
      </c>
      <c r="N136" s="927"/>
      <c r="O136" s="929"/>
      <c r="P136" s="930"/>
    </row>
    <row r="137" spans="2:16" ht="42" customHeight="1">
      <c r="B137" s="892" t="s">
        <v>3034</v>
      </c>
      <c r="C137" s="885" t="str">
        <f>B137&amp;" комплект фасадов "&amp;"для корпусов "&amp;E137&amp;", "&amp;F137</f>
        <v>ФГ 301 AL black комплект фасадов для корпусов ВГ 309, ВГ 319</v>
      </c>
      <c r="D137" s="893" t="s">
        <v>2657</v>
      </c>
      <c r="E137" s="895" t="s">
        <v>2427</v>
      </c>
      <c r="F137" s="894" t="s">
        <v>2345</v>
      </c>
      <c r="G137" s="894"/>
      <c r="H137" s="896"/>
      <c r="I137" s="897">
        <v>5</v>
      </c>
      <c r="J137" s="898">
        <v>3201</v>
      </c>
      <c r="K137" s="1138"/>
      <c r="L137" s="1138">
        <f t="shared" ref="L137:L143" si="19">ROUNDUP(CEILING(J137*(1-скидка),1)*(1+наценка),1)</f>
        <v>2395</v>
      </c>
      <c r="M137" s="891"/>
      <c r="N137" s="927"/>
      <c r="O137" s="929"/>
      <c r="P137" s="930"/>
    </row>
    <row r="138" spans="2:16" ht="42" customHeight="1">
      <c r="B138" s="892" t="s">
        <v>3035</v>
      </c>
      <c r="C138" s="885" t="str">
        <f>B138&amp;" комплект фасадов "&amp;"для корпусов "&amp;E138&amp;", "&amp;F138&amp;", "&amp;H138</f>
        <v>ФГ 401 AL black комплект фасадов для корпусов ВГ 409, ВГ 419, ВГ 919 У</v>
      </c>
      <c r="D138" s="893" t="s">
        <v>2659</v>
      </c>
      <c r="E138" s="895" t="s">
        <v>2431</v>
      </c>
      <c r="F138" s="894" t="s">
        <v>2351</v>
      </c>
      <c r="G138" s="894"/>
      <c r="H138" s="896" t="s">
        <v>2660</v>
      </c>
      <c r="I138" s="897">
        <v>6</v>
      </c>
      <c r="J138" s="898">
        <v>3519</v>
      </c>
      <c r="K138" s="1138"/>
      <c r="L138" s="1138">
        <f t="shared" si="19"/>
        <v>2633</v>
      </c>
      <c r="M138" s="891"/>
      <c r="N138" s="927"/>
      <c r="O138" s="929"/>
      <c r="P138" s="930"/>
    </row>
    <row r="139" spans="2:16" ht="42" customHeight="1">
      <c r="B139" s="892" t="s">
        <v>3036</v>
      </c>
      <c r="C139" s="885" t="str">
        <f>B139&amp;" комплект фасадов "&amp;"для корпусов "&amp;E139&amp;", "&amp;F139</f>
        <v>ФГ 451 AL black комплект фасадов для корпусов ВГ 459, ВГ 469</v>
      </c>
      <c r="D139" s="893" t="s">
        <v>2662</v>
      </c>
      <c r="E139" s="895" t="s">
        <v>2434</v>
      </c>
      <c r="F139" s="894" t="s">
        <v>2356</v>
      </c>
      <c r="G139" s="894"/>
      <c r="H139" s="896"/>
      <c r="I139" s="897">
        <v>7</v>
      </c>
      <c r="J139" s="898">
        <v>3676</v>
      </c>
      <c r="K139" s="1138"/>
      <c r="L139" s="1138">
        <f t="shared" si="19"/>
        <v>2751</v>
      </c>
      <c r="M139" s="891"/>
      <c r="N139" s="927"/>
      <c r="O139" s="929"/>
      <c r="P139" s="930"/>
    </row>
    <row r="140" spans="2:16" ht="42" customHeight="1">
      <c r="B140" s="892" t="s">
        <v>3037</v>
      </c>
      <c r="C140" s="885" t="str">
        <f>B140&amp;" комплект фасадов "&amp;"для корпусов "&amp;E140&amp;", "&amp;F140</f>
        <v>ФГ 501 AL black комплект фасадов для корпусов ВГ 509, ВГ 519</v>
      </c>
      <c r="D140" s="893" t="s">
        <v>2664</v>
      </c>
      <c r="E140" s="895" t="s">
        <v>2437</v>
      </c>
      <c r="F140" s="894" t="s">
        <v>2361</v>
      </c>
      <c r="G140" s="894"/>
      <c r="H140" s="896"/>
      <c r="I140" s="897">
        <v>8</v>
      </c>
      <c r="J140" s="898">
        <v>3835</v>
      </c>
      <c r="K140" s="1138"/>
      <c r="L140" s="1138">
        <f t="shared" si="19"/>
        <v>2870</v>
      </c>
      <c r="M140" s="891"/>
      <c r="N140" s="927"/>
      <c r="O140" s="929"/>
      <c r="P140" s="930"/>
    </row>
    <row r="141" spans="2:16" ht="42" customHeight="1">
      <c r="B141" s="892" t="s">
        <v>3038</v>
      </c>
      <c r="C141" s="885" t="str">
        <f>B141&amp;" комплект фасадов "&amp;"для корпусов "&amp;E141&amp;", "&amp;F141</f>
        <v>ФГ 601 AL black комплект фасадов для корпусов ВГ 609, ВГ 619</v>
      </c>
      <c r="D141" s="893" t="s">
        <v>2666</v>
      </c>
      <c r="E141" s="895" t="s">
        <v>2440</v>
      </c>
      <c r="F141" s="894" t="s">
        <v>2366</v>
      </c>
      <c r="G141" s="894"/>
      <c r="H141" s="896"/>
      <c r="I141" s="897">
        <v>9</v>
      </c>
      <c r="J141" s="898">
        <v>4152</v>
      </c>
      <c r="K141" s="1138"/>
      <c r="L141" s="1138">
        <f t="shared" si="19"/>
        <v>3107</v>
      </c>
      <c r="M141" s="891"/>
      <c r="N141" s="927"/>
      <c r="O141" s="929"/>
      <c r="P141" s="930"/>
    </row>
    <row r="142" spans="2:16" ht="42" customHeight="1">
      <c r="B142" s="892" t="s">
        <v>3039</v>
      </c>
      <c r="C142" s="885" t="str">
        <f>B142&amp;" комплект фасадов "&amp;"для корпусов "&amp;E142&amp;", "&amp;F142&amp;", "&amp;H142</f>
        <v>ФГ 651 AL black комплект фасадов для корпусов ВГ 659, ВГ 669, ВГ 909 У</v>
      </c>
      <c r="D142" s="893" t="s">
        <v>2668</v>
      </c>
      <c r="E142" s="895" t="s">
        <v>2443</v>
      </c>
      <c r="F142" s="894" t="s">
        <v>2371</v>
      </c>
      <c r="G142" s="894"/>
      <c r="H142" s="896" t="s">
        <v>2669</v>
      </c>
      <c r="I142" s="654">
        <v>10</v>
      </c>
      <c r="J142" s="898">
        <v>4309</v>
      </c>
      <c r="K142" s="1138"/>
      <c r="L142" s="1138">
        <f t="shared" si="19"/>
        <v>3224</v>
      </c>
      <c r="M142" s="891"/>
      <c r="N142" s="927"/>
      <c r="O142" s="929"/>
      <c r="P142" s="930"/>
    </row>
    <row r="143" spans="2:16" ht="42" customHeight="1">
      <c r="B143" s="892" t="s">
        <v>3040</v>
      </c>
      <c r="C143" s="885" t="str">
        <f>B143&amp;" комплект фасадов "&amp;"для корпусов "&amp;E143&amp;", "&amp;F143</f>
        <v>ФГ 801 AL black комплект фасадов для корпусов ВГ 809, ВГ 819</v>
      </c>
      <c r="D143" s="893" t="s">
        <v>2671</v>
      </c>
      <c r="E143" s="895" t="s">
        <v>2446</v>
      </c>
      <c r="F143" s="894" t="s">
        <v>2376</v>
      </c>
      <c r="G143" s="894"/>
      <c r="H143" s="896"/>
      <c r="I143" s="897">
        <v>11</v>
      </c>
      <c r="J143" s="898">
        <v>4785</v>
      </c>
      <c r="K143" s="1138"/>
      <c r="L143" s="1138">
        <f t="shared" si="19"/>
        <v>3581</v>
      </c>
      <c r="M143" s="891"/>
      <c r="N143" s="927"/>
      <c r="O143" s="929"/>
      <c r="P143" s="930"/>
    </row>
    <row r="144" spans="2:16" ht="42" customHeight="1">
      <c r="B144" s="1682" t="s">
        <v>2672</v>
      </c>
      <c r="C144" s="1683"/>
      <c r="D144" s="1683"/>
      <c r="E144" s="1683"/>
      <c r="F144" s="1683"/>
      <c r="G144" s="1683"/>
      <c r="H144" s="1683"/>
      <c r="I144" s="1683"/>
      <c r="J144" s="1683"/>
      <c r="K144" s="1683"/>
      <c r="L144" s="1683"/>
      <c r="M144" s="1685"/>
      <c r="N144" s="927"/>
      <c r="O144" s="929"/>
      <c r="P144" s="930"/>
    </row>
    <row r="145" spans="2:16" ht="42" customHeight="1">
      <c r="B145" s="884" t="s">
        <v>2942</v>
      </c>
      <c r="C145" s="885" t="str">
        <f>B145&amp;" комплект фасадов "&amp;"для корпусов "&amp;H145</f>
        <v>ПБ 460 У ЛДСП Нао комплект фасадов для корпусов ВГ 909 У</v>
      </c>
      <c r="D145" s="886" t="s">
        <v>3360</v>
      </c>
      <c r="E145" s="887"/>
      <c r="F145" s="888"/>
      <c r="G145" s="888"/>
      <c r="H145" s="885" t="s">
        <v>2669</v>
      </c>
      <c r="I145" s="889">
        <v>1</v>
      </c>
      <c r="J145" s="1138">
        <v>84</v>
      </c>
      <c r="K145" s="1138">
        <v>100</v>
      </c>
      <c r="L145" s="1138">
        <f>ROUNDUP(CEILING(J145*(1-скидка),1)*(1+наценка),1)</f>
        <v>63</v>
      </c>
      <c r="M145" s="891">
        <f>ROUNDUP(CEILING(K145*(1-скидка),1)*(1+наценка),1)</f>
        <v>75</v>
      </c>
      <c r="N145" s="927"/>
      <c r="O145" s="929"/>
      <c r="P145" s="930"/>
    </row>
    <row r="146" spans="2:16" ht="42" customHeight="1">
      <c r="B146" s="892" t="s">
        <v>2941</v>
      </c>
      <c r="C146" s="885" t="str">
        <f>B146&amp;" комплект фасадов "&amp;"для корпусов "&amp;H146</f>
        <v>ПБ 461 У ЛДСП Нао комплект фасадов для корпусов ВГ 919 У</v>
      </c>
      <c r="D146" s="893" t="s">
        <v>3361</v>
      </c>
      <c r="E146" s="894"/>
      <c r="F146" s="895"/>
      <c r="G146" s="895"/>
      <c r="H146" s="896" t="s">
        <v>2660</v>
      </c>
      <c r="I146" s="897">
        <v>2</v>
      </c>
      <c r="J146" s="1138">
        <v>128</v>
      </c>
      <c r="K146" s="1138">
        <v>159</v>
      </c>
      <c r="L146" s="1138">
        <f>ROUNDUP(CEILING(J146*(1-скидка),1)*(1+наценка),1)</f>
        <v>96</v>
      </c>
      <c r="M146" s="891">
        <f>ROUNDUP(CEILING(K146*(1-скидка),1)*(1+наценка),1)</f>
        <v>119</v>
      </c>
      <c r="N146" s="927"/>
      <c r="O146" s="929"/>
      <c r="P146" s="930"/>
    </row>
    <row r="147" spans="2:16" ht="179.25" customHeight="1" thickBot="1">
      <c r="B147" s="1588" t="s">
        <v>3964</v>
      </c>
      <c r="C147" s="1589"/>
      <c r="D147" s="1678"/>
      <c r="E147" s="1589"/>
      <c r="F147" s="1589"/>
      <c r="G147" s="1589"/>
      <c r="H147" s="1589"/>
      <c r="I147" s="1678"/>
      <c r="J147" s="1589"/>
      <c r="K147" s="1589"/>
      <c r="L147" s="1589"/>
      <c r="M147" s="1612"/>
      <c r="N147" s="800"/>
      <c r="O147" s="787"/>
      <c r="P147" s="788"/>
    </row>
    <row r="148" spans="2:16" ht="42" customHeight="1">
      <c r="B148" s="1605" t="s">
        <v>2673</v>
      </c>
      <c r="C148" s="1606"/>
      <c r="D148" s="1606"/>
      <c r="E148" s="1606"/>
      <c r="F148" s="1606"/>
      <c r="G148" s="1606"/>
      <c r="H148" s="1606"/>
      <c r="I148" s="1606"/>
      <c r="J148" s="1606"/>
      <c r="K148" s="1606"/>
      <c r="L148" s="1606"/>
      <c r="M148" s="1611"/>
      <c r="N148" s="924"/>
      <c r="O148" s="925"/>
      <c r="P148" s="926"/>
    </row>
    <row r="149" spans="2:16" ht="42" customHeight="1">
      <c r="B149" s="884" t="s">
        <v>2674</v>
      </c>
      <c r="C149" s="885" t="str">
        <f>B149&amp;" комплект фасадов "&amp;"для корпусов "&amp;E149&amp;", "&amp;F149</f>
        <v>ФГ 300 ЛДСП Нао комплект фасадов для корпусов ВГ 300, ВГ 310</v>
      </c>
      <c r="D149" s="886" t="s">
        <v>2675</v>
      </c>
      <c r="E149" s="888" t="s">
        <v>2473</v>
      </c>
      <c r="F149" s="887" t="s">
        <v>2386</v>
      </c>
      <c r="G149" s="887"/>
      <c r="H149" s="885"/>
      <c r="I149" s="889">
        <v>2</v>
      </c>
      <c r="J149" s="1138">
        <v>390</v>
      </c>
      <c r="K149" s="1138">
        <v>425</v>
      </c>
      <c r="L149" s="1138">
        <f t="shared" ref="L149:M155" si="20">ROUNDUP(CEILING(J149*(1-скидка),1)*(1+наценка),1)</f>
        <v>292</v>
      </c>
      <c r="M149" s="891">
        <f t="shared" si="20"/>
        <v>318</v>
      </c>
      <c r="N149" s="927"/>
      <c r="O149" s="929"/>
      <c r="P149" s="930"/>
    </row>
    <row r="150" spans="2:16" ht="42" customHeight="1">
      <c r="B150" s="892" t="s">
        <v>2676</v>
      </c>
      <c r="C150" s="885" t="str">
        <f>B150&amp;" комплект фасадов "&amp;"для корпусов "&amp;E150&amp;", "&amp;F150&amp;", "&amp;H150</f>
        <v>ФГ 400 ЛДСП Нао комплект фасадов для корпусов ВГ 400, ВГ 410, ВГ 910 У</v>
      </c>
      <c r="D150" s="893" t="s">
        <v>2677</v>
      </c>
      <c r="E150" s="895" t="s">
        <v>2474</v>
      </c>
      <c r="F150" s="894" t="s">
        <v>2392</v>
      </c>
      <c r="G150" s="894"/>
      <c r="H150" s="896" t="s">
        <v>2678</v>
      </c>
      <c r="I150" s="897">
        <v>2</v>
      </c>
      <c r="J150" s="1138">
        <v>448</v>
      </c>
      <c r="K150" s="1138">
        <v>498</v>
      </c>
      <c r="L150" s="1138">
        <f t="shared" si="20"/>
        <v>336</v>
      </c>
      <c r="M150" s="891">
        <f t="shared" si="20"/>
        <v>373</v>
      </c>
      <c r="N150" s="927"/>
      <c r="O150" s="929"/>
      <c r="P150" s="930"/>
    </row>
    <row r="151" spans="2:16" ht="42" customHeight="1">
      <c r="B151" s="892" t="s">
        <v>2679</v>
      </c>
      <c r="C151" s="885" t="str">
        <f>B151&amp;" комплект фасадов "&amp;"для корпусов "&amp;E151&amp;", "&amp;F151</f>
        <v>ФГ 450 ЛДСП Нао комплект фасадов для корпусов ВГ 450, ВГ 460</v>
      </c>
      <c r="D151" s="893" t="s">
        <v>2680</v>
      </c>
      <c r="E151" s="895" t="s">
        <v>2475</v>
      </c>
      <c r="F151" s="894" t="s">
        <v>2397</v>
      </c>
      <c r="G151" s="894"/>
      <c r="H151" s="896"/>
      <c r="I151" s="897">
        <v>3</v>
      </c>
      <c r="J151" s="1138">
        <v>481</v>
      </c>
      <c r="K151" s="1138">
        <v>537</v>
      </c>
      <c r="L151" s="1138">
        <f t="shared" si="20"/>
        <v>360</v>
      </c>
      <c r="M151" s="891">
        <f t="shared" si="20"/>
        <v>402</v>
      </c>
      <c r="N151" s="927"/>
      <c r="O151" s="929"/>
      <c r="P151" s="930"/>
    </row>
    <row r="152" spans="2:16" ht="42" customHeight="1">
      <c r="B152" s="892" t="s">
        <v>2681</v>
      </c>
      <c r="C152" s="885" t="str">
        <f>B152&amp;" комплект фасадов "&amp;"для корпусов "&amp;E152&amp;", "&amp;F152</f>
        <v>ФГ 500 ЛДСП Нао комплект фасадов для корпусов ВГ 500, ВГ 510</v>
      </c>
      <c r="D152" s="893" t="s">
        <v>2682</v>
      </c>
      <c r="E152" s="895" t="s">
        <v>2476</v>
      </c>
      <c r="F152" s="894" t="s">
        <v>2402</v>
      </c>
      <c r="G152" s="894"/>
      <c r="H152" s="896"/>
      <c r="I152" s="654">
        <v>3</v>
      </c>
      <c r="J152" s="1138">
        <v>509</v>
      </c>
      <c r="K152" s="1138">
        <v>571</v>
      </c>
      <c r="L152" s="1138">
        <f t="shared" si="20"/>
        <v>381</v>
      </c>
      <c r="M152" s="891">
        <f t="shared" si="20"/>
        <v>428</v>
      </c>
      <c r="N152" s="927"/>
      <c r="O152" s="929"/>
      <c r="P152" s="930"/>
    </row>
    <row r="153" spans="2:16" ht="42" customHeight="1">
      <c r="B153" s="892" t="s">
        <v>2683</v>
      </c>
      <c r="C153" s="885" t="str">
        <f>B153&amp;" комплект фасадов "&amp;"для корпусов "&amp;E153&amp;", "&amp;F153</f>
        <v>ФГ 600 ЛДСП Нао комплект фасадов для корпусов ВГ 600, ВГ 610</v>
      </c>
      <c r="D153" s="893" t="s">
        <v>2684</v>
      </c>
      <c r="E153" s="895" t="s">
        <v>2477</v>
      </c>
      <c r="F153" s="894" t="s">
        <v>2407</v>
      </c>
      <c r="G153" s="894"/>
      <c r="H153" s="896"/>
      <c r="I153" s="897">
        <v>3</v>
      </c>
      <c r="J153" s="1138">
        <v>571</v>
      </c>
      <c r="K153" s="1138">
        <v>645</v>
      </c>
      <c r="L153" s="1138">
        <f t="shared" si="20"/>
        <v>428</v>
      </c>
      <c r="M153" s="891">
        <f t="shared" si="20"/>
        <v>483</v>
      </c>
      <c r="N153" s="927"/>
      <c r="O153" s="929"/>
      <c r="P153" s="930"/>
    </row>
    <row r="154" spans="2:16" ht="42" customHeight="1">
      <c r="B154" s="892" t="s">
        <v>2685</v>
      </c>
      <c r="C154" s="885" t="str">
        <f>B154&amp;" комплект фасадов "&amp;"для корпусов "&amp;E154&amp;", "&amp;F154&amp;", "&amp;H154</f>
        <v>ФГ 650 ЛДСП Нао комплект фасадов для корпусов ВГ 650, ВГ 660, ВГ 900 У</v>
      </c>
      <c r="D154" s="893" t="s">
        <v>2686</v>
      </c>
      <c r="E154" s="895" t="s">
        <v>2478</v>
      </c>
      <c r="F154" s="894" t="s">
        <v>2412</v>
      </c>
      <c r="G154" s="894"/>
      <c r="H154" s="896" t="s">
        <v>2687</v>
      </c>
      <c r="I154" s="897">
        <v>4</v>
      </c>
      <c r="J154" s="1138">
        <v>601</v>
      </c>
      <c r="K154" s="1138">
        <v>676</v>
      </c>
      <c r="L154" s="1138">
        <f t="shared" si="20"/>
        <v>450</v>
      </c>
      <c r="M154" s="891">
        <f t="shared" si="20"/>
        <v>506</v>
      </c>
      <c r="N154" s="927"/>
      <c r="O154" s="929"/>
      <c r="P154" s="930"/>
    </row>
    <row r="155" spans="2:16" ht="42" customHeight="1">
      <c r="B155" s="892" t="s">
        <v>2688</v>
      </c>
      <c r="C155" s="885" t="str">
        <f>B155&amp;" комплект фасадов "&amp;"для корпусов "&amp;E155&amp;", "&amp;F155</f>
        <v>ФГ 800 ЛДСП Нао комплект фасадов для корпусов ВГ 800, ВГ 810</v>
      </c>
      <c r="D155" s="893" t="s">
        <v>2689</v>
      </c>
      <c r="E155" s="895" t="s">
        <v>2479</v>
      </c>
      <c r="F155" s="894" t="s">
        <v>2417</v>
      </c>
      <c r="G155" s="894"/>
      <c r="H155" s="896"/>
      <c r="I155" s="897">
        <v>4</v>
      </c>
      <c r="J155" s="1138">
        <v>691</v>
      </c>
      <c r="K155" s="1138">
        <v>791</v>
      </c>
      <c r="L155" s="1138">
        <f t="shared" si="20"/>
        <v>518</v>
      </c>
      <c r="M155" s="891">
        <f t="shared" si="20"/>
        <v>592</v>
      </c>
      <c r="N155" s="927"/>
      <c r="O155" s="929"/>
      <c r="P155" s="930"/>
    </row>
    <row r="156" spans="2:16" ht="42" customHeight="1">
      <c r="B156" s="892" t="s">
        <v>3041</v>
      </c>
      <c r="C156" s="885" t="str">
        <f>B156&amp;" комплект фасадов "&amp;"для корпусов "&amp;E156&amp;", "&amp;F156</f>
        <v>ФГ 300 AL black комплект фасадов для корпусов ВГ 300, ВГ 310</v>
      </c>
      <c r="D156" s="893" t="s">
        <v>2675</v>
      </c>
      <c r="E156" s="888" t="s">
        <v>2473</v>
      </c>
      <c r="F156" s="887" t="s">
        <v>2386</v>
      </c>
      <c r="G156" s="887"/>
      <c r="H156" s="896"/>
      <c r="I156" s="897">
        <v>2</v>
      </c>
      <c r="J156" s="898">
        <v>2918</v>
      </c>
      <c r="K156" s="1138"/>
      <c r="L156" s="1138">
        <f t="shared" ref="L156:L162" si="21">ROUNDUP(CEILING(J156*(1-скидка),1)*(1+наценка),1)</f>
        <v>2184</v>
      </c>
      <c r="M156" s="891"/>
      <c r="N156" s="927"/>
      <c r="O156" s="929"/>
      <c r="P156" s="930"/>
    </row>
    <row r="157" spans="2:16" ht="42" customHeight="1">
      <c r="B157" s="892" t="s">
        <v>3042</v>
      </c>
      <c r="C157" s="885" t="str">
        <f>B157&amp;" комплект фасадов "&amp;"для корпусов "&amp;E157&amp;", "&amp;F157&amp;", "&amp;H157</f>
        <v>ФГ 400 AL black комплект фасадов для корпусов ВГ 400, ВГ 410, ВГ 910 У</v>
      </c>
      <c r="D157" s="893" t="s">
        <v>2677</v>
      </c>
      <c r="E157" s="895" t="s">
        <v>2474</v>
      </c>
      <c r="F157" s="894" t="s">
        <v>2392</v>
      </c>
      <c r="G157" s="894"/>
      <c r="H157" s="896" t="s">
        <v>2678</v>
      </c>
      <c r="I157" s="897">
        <v>2</v>
      </c>
      <c r="J157" s="898">
        <v>3214</v>
      </c>
      <c r="K157" s="1138"/>
      <c r="L157" s="1138">
        <f t="shared" si="21"/>
        <v>2405</v>
      </c>
      <c r="M157" s="891"/>
      <c r="N157" s="927"/>
      <c r="O157" s="929"/>
      <c r="P157" s="930"/>
    </row>
    <row r="158" spans="2:16" ht="42" customHeight="1">
      <c r="B158" s="892" t="s">
        <v>3043</v>
      </c>
      <c r="C158" s="885" t="str">
        <f>B158&amp;" комплект фасадов "&amp;"для корпусов "&amp;E158&amp;", "&amp;F158</f>
        <v>ФГ 450 AL black комплект фасадов для корпусов ВГ 450, ВГ 460</v>
      </c>
      <c r="D158" s="893" t="s">
        <v>2680</v>
      </c>
      <c r="E158" s="895" t="s">
        <v>2475</v>
      </c>
      <c r="F158" s="894" t="s">
        <v>2397</v>
      </c>
      <c r="G158" s="894"/>
      <c r="H158" s="896"/>
      <c r="I158" s="897">
        <v>3</v>
      </c>
      <c r="J158" s="898">
        <v>3362</v>
      </c>
      <c r="K158" s="1138"/>
      <c r="L158" s="1138">
        <f t="shared" si="21"/>
        <v>2516</v>
      </c>
      <c r="M158" s="891"/>
      <c r="N158" s="927"/>
      <c r="O158" s="929"/>
      <c r="P158" s="930"/>
    </row>
    <row r="159" spans="2:16" ht="42" customHeight="1">
      <c r="B159" s="892" t="s">
        <v>3044</v>
      </c>
      <c r="C159" s="885" t="str">
        <f>B159&amp;" комплект фасадов "&amp;"для корпусов "&amp;E159&amp;", "&amp;F159</f>
        <v>ФГ 500 AL black комплект фасадов для корпусов ВГ 500, ВГ 510</v>
      </c>
      <c r="D159" s="893" t="s">
        <v>2682</v>
      </c>
      <c r="E159" s="895" t="s">
        <v>2476</v>
      </c>
      <c r="F159" s="894" t="s">
        <v>2402</v>
      </c>
      <c r="G159" s="894"/>
      <c r="H159" s="896"/>
      <c r="I159" s="897">
        <v>3</v>
      </c>
      <c r="J159" s="898">
        <v>3510</v>
      </c>
      <c r="K159" s="1138"/>
      <c r="L159" s="1138">
        <f t="shared" si="21"/>
        <v>2627</v>
      </c>
      <c r="M159" s="891"/>
      <c r="N159" s="927"/>
      <c r="O159" s="929"/>
      <c r="P159" s="930"/>
    </row>
    <row r="160" spans="2:16" ht="42" customHeight="1">
      <c r="B160" s="892" t="s">
        <v>3045</v>
      </c>
      <c r="C160" s="885" t="str">
        <f>B160&amp;" комплект фасадов "&amp;"для корпусов "&amp;E160&amp;", "&amp;F160</f>
        <v>ФГ 600 AL black комплект фасадов для корпусов ВГ 600, ВГ 610</v>
      </c>
      <c r="D160" s="893" t="s">
        <v>2684</v>
      </c>
      <c r="E160" s="895" t="s">
        <v>2477</v>
      </c>
      <c r="F160" s="894" t="s">
        <v>2407</v>
      </c>
      <c r="G160" s="894"/>
      <c r="H160" s="896"/>
      <c r="I160" s="897">
        <v>3</v>
      </c>
      <c r="J160" s="898">
        <v>3806</v>
      </c>
      <c r="K160" s="1138"/>
      <c r="L160" s="1138">
        <f t="shared" si="21"/>
        <v>2848</v>
      </c>
      <c r="M160" s="891"/>
      <c r="N160" s="927"/>
      <c r="O160" s="929"/>
      <c r="P160" s="930"/>
    </row>
    <row r="161" spans="2:16" ht="42" customHeight="1">
      <c r="B161" s="892" t="s">
        <v>3046</v>
      </c>
      <c r="C161" s="885" t="str">
        <f>B161&amp;" комплект фасадов "&amp;"для корпусов "&amp;E161&amp;", "&amp;F161&amp;", "&amp;H161</f>
        <v>ФГ 650 AL black комплект фасадов для корпусов ВГ 650, ВГ 660, ВГ 900 У</v>
      </c>
      <c r="D161" s="893" t="s">
        <v>2686</v>
      </c>
      <c r="E161" s="895" t="s">
        <v>2478</v>
      </c>
      <c r="F161" s="894" t="s">
        <v>2412</v>
      </c>
      <c r="G161" s="894"/>
      <c r="H161" s="896" t="s">
        <v>2687</v>
      </c>
      <c r="I161" s="654">
        <v>3</v>
      </c>
      <c r="J161" s="898">
        <v>3954</v>
      </c>
      <c r="K161" s="1138"/>
      <c r="L161" s="1138">
        <f t="shared" si="21"/>
        <v>2959</v>
      </c>
      <c r="M161" s="891"/>
      <c r="N161" s="927"/>
      <c r="O161" s="929"/>
      <c r="P161" s="930"/>
    </row>
    <row r="162" spans="2:16" ht="42" customHeight="1">
      <c r="B162" s="892" t="s">
        <v>3047</v>
      </c>
      <c r="C162" s="885" t="str">
        <f>B162&amp;" комплект фасадов "&amp;"для корпусов "&amp;E162&amp;", "&amp;F162</f>
        <v>ФГ 800 AL black комплект фасадов для корпусов ВГ 800, ВГ 810</v>
      </c>
      <c r="D162" s="893" t="s">
        <v>2689</v>
      </c>
      <c r="E162" s="895" t="s">
        <v>2479</v>
      </c>
      <c r="F162" s="894" t="s">
        <v>2417</v>
      </c>
      <c r="G162" s="894"/>
      <c r="H162" s="896"/>
      <c r="I162" s="897">
        <v>4</v>
      </c>
      <c r="J162" s="898">
        <v>4398</v>
      </c>
      <c r="K162" s="1138"/>
      <c r="L162" s="1138">
        <f t="shared" si="21"/>
        <v>3291</v>
      </c>
      <c r="M162" s="891"/>
      <c r="N162" s="927"/>
      <c r="O162" s="929"/>
      <c r="P162" s="930"/>
    </row>
    <row r="163" spans="2:16" ht="42" customHeight="1">
      <c r="B163" s="1682" t="s">
        <v>2690</v>
      </c>
      <c r="C163" s="1683"/>
      <c r="D163" s="1683"/>
      <c r="E163" s="1683"/>
      <c r="F163" s="1683"/>
      <c r="G163" s="1683"/>
      <c r="H163" s="1683"/>
      <c r="I163" s="1683"/>
      <c r="J163" s="1683"/>
      <c r="K163" s="1683"/>
      <c r="L163" s="1683"/>
      <c r="M163" s="1685"/>
      <c r="N163" s="927"/>
      <c r="O163" s="929"/>
      <c r="P163" s="930"/>
    </row>
    <row r="164" spans="2:16" ht="42" customHeight="1">
      <c r="B164" s="884" t="s">
        <v>2691</v>
      </c>
      <c r="C164" s="885" t="str">
        <f>B164&amp;" комплект фасадов "&amp;"для корпусов "&amp;H164</f>
        <v>ПБ 360 У ЛДСП Нао комплект фасадов для корпусов ВГ 900 У</v>
      </c>
      <c r="D164" s="886" t="s">
        <v>2692</v>
      </c>
      <c r="E164" s="887"/>
      <c r="F164" s="888"/>
      <c r="G164" s="888"/>
      <c r="H164" s="885" t="s">
        <v>2687</v>
      </c>
      <c r="I164" s="889">
        <v>2</v>
      </c>
      <c r="J164" s="1138">
        <v>64</v>
      </c>
      <c r="K164" s="1138">
        <v>82</v>
      </c>
      <c r="L164" s="1138">
        <f>ROUNDUP(CEILING(J164*(1-скидка),1)*(1+наценка),1)</f>
        <v>48</v>
      </c>
      <c r="M164" s="891">
        <f>ROUNDUP(CEILING(K164*(1-скидка),1)*(1+наценка),1)</f>
        <v>62</v>
      </c>
      <c r="N164" s="927"/>
      <c r="O164" s="929"/>
      <c r="P164" s="930"/>
    </row>
    <row r="165" spans="2:16" ht="42" customHeight="1">
      <c r="B165" s="892" t="s">
        <v>2693</v>
      </c>
      <c r="C165" s="885" t="str">
        <f>B165&amp;" комплект фасадов "&amp;"для корпусов "&amp;H165</f>
        <v>ПБ 361 У ЛДСП Нао комплект фасадов для корпусов ВГ 910 У</v>
      </c>
      <c r="D165" s="893" t="s">
        <v>2694</v>
      </c>
      <c r="E165" s="894"/>
      <c r="F165" s="895"/>
      <c r="G165" s="895"/>
      <c r="H165" s="896" t="s">
        <v>2678</v>
      </c>
      <c r="I165" s="897">
        <v>3</v>
      </c>
      <c r="J165" s="1138">
        <v>104</v>
      </c>
      <c r="K165" s="1138">
        <v>129</v>
      </c>
      <c r="L165" s="1138">
        <f>ROUNDUP(CEILING(J165*(1-скидка),1)*(1+наценка),1)</f>
        <v>78</v>
      </c>
      <c r="M165" s="891">
        <f>ROUNDUP(CEILING(K165*(1-скидка),1)*(1+наценка),1)</f>
        <v>97</v>
      </c>
      <c r="N165" s="927"/>
      <c r="O165" s="929"/>
      <c r="P165" s="930"/>
    </row>
    <row r="166" spans="2:16" ht="179.25" customHeight="1" thickBot="1">
      <c r="B166" s="1588" t="s">
        <v>3964</v>
      </c>
      <c r="C166" s="1589"/>
      <c r="D166" s="1678"/>
      <c r="E166" s="1589"/>
      <c r="F166" s="1589"/>
      <c r="G166" s="1589"/>
      <c r="H166" s="1589"/>
      <c r="I166" s="1678"/>
      <c r="J166" s="1589"/>
      <c r="K166" s="1589"/>
      <c r="L166" s="1589"/>
      <c r="M166" s="1612"/>
      <c r="N166" s="800"/>
      <c r="O166" s="787"/>
      <c r="P166" s="788"/>
    </row>
    <row r="167" spans="2:16" ht="42" customHeight="1">
      <c r="B167" s="1605" t="s">
        <v>2695</v>
      </c>
      <c r="C167" s="1606"/>
      <c r="D167" s="1606"/>
      <c r="E167" s="1606"/>
      <c r="F167" s="1606"/>
      <c r="G167" s="1606"/>
      <c r="H167" s="1606"/>
      <c r="I167" s="1606"/>
      <c r="J167" s="1606"/>
      <c r="K167" s="1606"/>
      <c r="L167" s="1606"/>
      <c r="M167" s="1611"/>
      <c r="N167" s="927"/>
      <c r="O167" s="929"/>
      <c r="P167" s="930"/>
    </row>
    <row r="168" spans="2:16" ht="64.8">
      <c r="B168" s="884" t="s">
        <v>2696</v>
      </c>
      <c r="C168" s="885" t="str">
        <f t="shared" ref="C168:C176" si="22">B168&amp;" комплект боковых фасадов "&amp;E168</f>
        <v>ПБ 360 ЛДСП Нао комплект боковых фасадов для верхних горизонтальных 360 (глубина 300)</v>
      </c>
      <c r="D168" s="886" t="s">
        <v>2697</v>
      </c>
      <c r="E168" s="1693" t="s">
        <v>2698</v>
      </c>
      <c r="F168" s="1693"/>
      <c r="G168" s="1693"/>
      <c r="H168" s="1693"/>
      <c r="I168" s="889">
        <v>2</v>
      </c>
      <c r="J168" s="1138">
        <v>214</v>
      </c>
      <c r="K168" s="1138">
        <v>252</v>
      </c>
      <c r="L168" s="1138">
        <f t="shared" ref="L168:L176" si="23">ROUNDUP(CEILING(J168*(1-скидка),1)*(1+наценка),1)</f>
        <v>161</v>
      </c>
      <c r="M168" s="891">
        <f t="shared" ref="M168:M176" si="24">ROUNDUP(CEILING(K168*(1-скидка),1)*(1+наценка),1)</f>
        <v>189</v>
      </c>
      <c r="N168" s="927"/>
      <c r="O168" s="929"/>
      <c r="P168" s="930"/>
    </row>
    <row r="169" spans="2:16" ht="64.8">
      <c r="B169" s="892" t="s">
        <v>2699</v>
      </c>
      <c r="C169" s="885" t="str">
        <f t="shared" si="22"/>
        <v>ПБ 361 ЛДСП Нао комплект боковых фасадов для верхних горизонтальных 360 (глубина 550)</v>
      </c>
      <c r="D169" s="893" t="s">
        <v>2700</v>
      </c>
      <c r="E169" s="1680" t="s">
        <v>2701</v>
      </c>
      <c r="F169" s="1680"/>
      <c r="G169" s="1680"/>
      <c r="H169" s="1680"/>
      <c r="I169" s="897">
        <v>3</v>
      </c>
      <c r="J169" s="1138">
        <v>378</v>
      </c>
      <c r="K169" s="1138">
        <v>452</v>
      </c>
      <c r="L169" s="1138">
        <f t="shared" si="23"/>
        <v>283</v>
      </c>
      <c r="M169" s="891">
        <f t="shared" si="24"/>
        <v>339</v>
      </c>
      <c r="N169" s="927"/>
      <c r="O169" s="929"/>
      <c r="P169" s="930"/>
    </row>
    <row r="170" spans="2:16" ht="64.8">
      <c r="B170" s="892" t="s">
        <v>2702</v>
      </c>
      <c r="C170" s="885" t="str">
        <f t="shared" si="22"/>
        <v>ПБ 460 ЛДСП Нао комплект боковых фасадов для верхних горизонтальных 460 (глубина 300)</v>
      </c>
      <c r="D170" s="886" t="s">
        <v>2703</v>
      </c>
      <c r="E170" s="1680" t="s">
        <v>2704</v>
      </c>
      <c r="F170" s="1680"/>
      <c r="G170" s="1680"/>
      <c r="H170" s="1680"/>
      <c r="I170" s="897">
        <v>2</v>
      </c>
      <c r="J170" s="1138">
        <v>267</v>
      </c>
      <c r="K170" s="1138">
        <v>314</v>
      </c>
      <c r="L170" s="1138">
        <f t="shared" si="23"/>
        <v>200</v>
      </c>
      <c r="M170" s="891">
        <f t="shared" si="24"/>
        <v>235</v>
      </c>
      <c r="N170" s="927"/>
      <c r="O170" s="929"/>
      <c r="P170" s="930"/>
    </row>
    <row r="171" spans="2:16" ht="64.8">
      <c r="B171" s="892" t="s">
        <v>2705</v>
      </c>
      <c r="C171" s="885" t="str">
        <f t="shared" si="22"/>
        <v>ПБ 461 ЛДСП Нао комплект боковых фасадов для верхних горизонтальных 460 (глубина 550)</v>
      </c>
      <c r="D171" s="886" t="s">
        <v>2706</v>
      </c>
      <c r="E171" s="1680" t="s">
        <v>2707</v>
      </c>
      <c r="F171" s="1680"/>
      <c r="G171" s="1680"/>
      <c r="H171" s="1680"/>
      <c r="I171" s="897">
        <v>3</v>
      </c>
      <c r="J171" s="1138">
        <v>471</v>
      </c>
      <c r="K171" s="1138">
        <v>565</v>
      </c>
      <c r="L171" s="1138">
        <f t="shared" si="23"/>
        <v>353</v>
      </c>
      <c r="M171" s="891">
        <f t="shared" si="24"/>
        <v>423</v>
      </c>
      <c r="N171" s="927"/>
      <c r="O171" s="929"/>
      <c r="P171" s="930"/>
    </row>
    <row r="172" spans="2:16" ht="42" customHeight="1">
      <c r="B172" s="892" t="s">
        <v>2708</v>
      </c>
      <c r="C172" s="885" t="str">
        <f t="shared" si="22"/>
        <v>ПБ 720 В ЛДСП Нао комплект боковых фасадов для верхних шкафов 720</v>
      </c>
      <c r="D172" s="893" t="s">
        <v>2709</v>
      </c>
      <c r="E172" s="1680" t="s">
        <v>2710</v>
      </c>
      <c r="F172" s="1680"/>
      <c r="G172" s="1680"/>
      <c r="H172" s="1680"/>
      <c r="I172" s="897">
        <v>3</v>
      </c>
      <c r="J172" s="1138">
        <v>398</v>
      </c>
      <c r="K172" s="1138">
        <v>475</v>
      </c>
      <c r="L172" s="1138">
        <f t="shared" si="23"/>
        <v>298</v>
      </c>
      <c r="M172" s="891">
        <f t="shared" si="24"/>
        <v>356</v>
      </c>
      <c r="N172" s="927"/>
      <c r="O172" s="929"/>
      <c r="P172" s="930"/>
    </row>
    <row r="173" spans="2:16" ht="42" customHeight="1">
      <c r="B173" s="892" t="s">
        <v>2711</v>
      </c>
      <c r="C173" s="885" t="str">
        <f t="shared" si="22"/>
        <v>ПБ 720 Н ЛДСП Нао комплект боковых фасадов для всех нижних шкафов</v>
      </c>
      <c r="D173" s="893" t="s">
        <v>2712</v>
      </c>
      <c r="E173" s="1680" t="s">
        <v>3965</v>
      </c>
      <c r="F173" s="1680"/>
      <c r="G173" s="1680"/>
      <c r="H173" s="1680"/>
      <c r="I173" s="897">
        <v>5</v>
      </c>
      <c r="J173" s="1138">
        <v>718</v>
      </c>
      <c r="K173" s="1138">
        <v>861</v>
      </c>
      <c r="L173" s="1138">
        <f t="shared" si="23"/>
        <v>538</v>
      </c>
      <c r="M173" s="891">
        <f t="shared" si="24"/>
        <v>645</v>
      </c>
      <c r="N173" s="927"/>
      <c r="O173" s="929"/>
      <c r="P173" s="930"/>
    </row>
    <row r="174" spans="2:16" ht="42" customHeight="1">
      <c r="B174" s="892" t="s">
        <v>2713</v>
      </c>
      <c r="C174" s="885" t="str">
        <f t="shared" si="22"/>
        <v>ПБ 920 ЛДСП Нао комплект боковых фасадов для верхних шкафов 920</v>
      </c>
      <c r="D174" s="893" t="s">
        <v>2714</v>
      </c>
      <c r="E174" s="1680" t="s">
        <v>2715</v>
      </c>
      <c r="F174" s="1680"/>
      <c r="G174" s="1680"/>
      <c r="H174" s="1680"/>
      <c r="I174" s="654">
        <v>4</v>
      </c>
      <c r="J174" s="1138">
        <v>501</v>
      </c>
      <c r="K174" s="1138">
        <v>601</v>
      </c>
      <c r="L174" s="1138">
        <f t="shared" si="23"/>
        <v>375</v>
      </c>
      <c r="M174" s="891">
        <f t="shared" si="24"/>
        <v>450</v>
      </c>
      <c r="N174" s="927"/>
      <c r="O174" s="929"/>
      <c r="P174" s="930"/>
    </row>
    <row r="175" spans="2:16" ht="42" customHeight="1">
      <c r="B175" s="884" t="s">
        <v>3723</v>
      </c>
      <c r="C175" s="885" t="str">
        <f t="shared" si="22"/>
        <v>ПБ 2040 ЛДСП Нао комплект боковых фасадов для пеналов 2140</v>
      </c>
      <c r="D175" s="893" t="s">
        <v>3725</v>
      </c>
      <c r="E175" s="1680" t="s">
        <v>2716</v>
      </c>
      <c r="F175" s="1680"/>
      <c r="G175" s="1680"/>
      <c r="H175" s="1680"/>
      <c r="I175" s="897">
        <v>15</v>
      </c>
      <c r="J175" s="1138">
        <v>1945</v>
      </c>
      <c r="K175" s="1138">
        <v>2354</v>
      </c>
      <c r="L175" s="1138">
        <f t="shared" si="23"/>
        <v>1456</v>
      </c>
      <c r="M175" s="891">
        <f t="shared" si="24"/>
        <v>1762</v>
      </c>
      <c r="N175" s="927"/>
      <c r="O175" s="929"/>
      <c r="P175" s="930"/>
    </row>
    <row r="176" spans="2:16" ht="42" customHeight="1">
      <c r="B176" s="884" t="s">
        <v>3724</v>
      </c>
      <c r="C176" s="885" t="str">
        <f t="shared" si="22"/>
        <v>ПБ 2240 В ЛДСП Нао комплект боковых фасадов для пеналов 2340</v>
      </c>
      <c r="D176" s="893" t="s">
        <v>3726</v>
      </c>
      <c r="E176" s="1680" t="s">
        <v>2717</v>
      </c>
      <c r="F176" s="1680"/>
      <c r="G176" s="1680"/>
      <c r="H176" s="1680"/>
      <c r="I176" s="897">
        <v>16</v>
      </c>
      <c r="J176" s="1138">
        <v>2133</v>
      </c>
      <c r="K176" s="1138">
        <v>2583</v>
      </c>
      <c r="L176" s="1138">
        <f t="shared" si="23"/>
        <v>1596</v>
      </c>
      <c r="M176" s="891">
        <f t="shared" si="24"/>
        <v>1933</v>
      </c>
      <c r="N176" s="927"/>
      <c r="O176" s="929"/>
      <c r="P176" s="930"/>
    </row>
    <row r="177" spans="2:16" ht="144" customHeight="1" thickBot="1">
      <c r="B177" s="1588" t="s">
        <v>2938</v>
      </c>
      <c r="C177" s="1589"/>
      <c r="D177" s="1678"/>
      <c r="E177" s="1589"/>
      <c r="F177" s="1589"/>
      <c r="G177" s="1589"/>
      <c r="H177" s="1589"/>
      <c r="I177" s="1678"/>
      <c r="J177" s="1589"/>
      <c r="K177" s="1589"/>
      <c r="L177" s="1589"/>
      <c r="M177" s="1612"/>
      <c r="N177" s="927"/>
      <c r="O177" s="929"/>
      <c r="P177" s="930"/>
    </row>
    <row r="178" spans="2:16" ht="42" customHeight="1">
      <c r="B178" s="1605" t="s">
        <v>3698</v>
      </c>
      <c r="C178" s="1606"/>
      <c r="D178" s="1606"/>
      <c r="E178" s="1606"/>
      <c r="F178" s="1606"/>
      <c r="G178" s="1606"/>
      <c r="H178" s="1606"/>
      <c r="I178" s="1606"/>
      <c r="J178" s="1606"/>
      <c r="K178" s="1606"/>
      <c r="L178" s="1606"/>
      <c r="M178" s="1611"/>
      <c r="N178" s="927"/>
      <c r="O178" s="929"/>
      <c r="P178" s="930"/>
    </row>
    <row r="179" spans="2:16" ht="42" customHeight="1">
      <c r="B179" s="910" t="s">
        <v>3774</v>
      </c>
      <c r="C179" s="910" t="s">
        <v>3774</v>
      </c>
      <c r="D179" s="912" t="s">
        <v>3704</v>
      </c>
      <c r="E179" s="1696"/>
      <c r="F179" s="1696"/>
      <c r="G179" s="1696"/>
      <c r="H179" s="1696"/>
      <c r="I179" s="913">
        <v>4.5</v>
      </c>
      <c r="J179" s="976">
        <v>605</v>
      </c>
      <c r="K179" s="976">
        <v>648</v>
      </c>
      <c r="L179" s="1138">
        <f>ROUNDUP(CEILING(J179*(1-скидка),1)*(1+наценка),1)</f>
        <v>453</v>
      </c>
      <c r="M179" s="891">
        <f>ROUNDUP(CEILING(K179*(1-скидка),1)*(1+наценка),1)</f>
        <v>485</v>
      </c>
      <c r="N179" s="927"/>
      <c r="O179" s="929"/>
      <c r="P179" s="930"/>
    </row>
    <row r="180" spans="2:16" ht="42" customHeight="1">
      <c r="B180" s="910" t="s">
        <v>3775</v>
      </c>
      <c r="C180" s="910" t="s">
        <v>3775</v>
      </c>
      <c r="D180" s="917" t="s">
        <v>3705</v>
      </c>
      <c r="E180" s="1697"/>
      <c r="F180" s="1697"/>
      <c r="G180" s="1697"/>
      <c r="H180" s="1697"/>
      <c r="I180" s="918">
        <v>7</v>
      </c>
      <c r="J180" s="976">
        <v>914</v>
      </c>
      <c r="K180" s="976">
        <v>977</v>
      </c>
      <c r="L180" s="1138">
        <f>ROUNDUP(CEILING(J180*(1-скидка),1)*(1+наценка),1)</f>
        <v>684</v>
      </c>
      <c r="M180" s="891">
        <f>ROUNDUP(CEILING(K180*(1-скидка),1)*(1+наценка),1)</f>
        <v>731</v>
      </c>
      <c r="N180" s="927"/>
      <c r="O180" s="929"/>
      <c r="P180" s="930"/>
    </row>
    <row r="181" spans="2:16" ht="74.25" customHeight="1" thickBot="1">
      <c r="B181" s="1588" t="s">
        <v>3717</v>
      </c>
      <c r="C181" s="1589"/>
      <c r="D181" s="1589"/>
      <c r="E181" s="1589"/>
      <c r="F181" s="1589"/>
      <c r="G181" s="1589"/>
      <c r="H181" s="1589"/>
      <c r="I181" s="1279"/>
      <c r="J181" s="802"/>
      <c r="K181" s="802"/>
      <c r="L181" s="560"/>
      <c r="M181" s="1280"/>
      <c r="N181" s="927"/>
      <c r="O181" s="929"/>
      <c r="P181" s="930"/>
    </row>
    <row r="182" spans="2:16" ht="42" customHeight="1">
      <c r="B182" s="1605" t="s">
        <v>2718</v>
      </c>
      <c r="C182" s="1606"/>
      <c r="D182" s="1606"/>
      <c r="E182" s="1606"/>
      <c r="F182" s="1606"/>
      <c r="G182" s="1606"/>
      <c r="H182" s="1606"/>
      <c r="I182" s="1606"/>
      <c r="J182" s="1606"/>
      <c r="K182" s="1606"/>
      <c r="L182" s="1606"/>
      <c r="M182" s="1611"/>
      <c r="N182" s="927"/>
      <c r="O182" s="929"/>
      <c r="P182" s="930"/>
    </row>
    <row r="183" spans="2:16" ht="42" customHeight="1">
      <c r="B183" s="910" t="s">
        <v>1174</v>
      </c>
      <c r="C183" s="911" t="s">
        <v>1597</v>
      </c>
      <c r="D183" s="912" t="s">
        <v>1175</v>
      </c>
      <c r="E183" s="1696" t="s">
        <v>2719</v>
      </c>
      <c r="F183" s="1696"/>
      <c r="G183" s="1696"/>
      <c r="H183" s="1696"/>
      <c r="I183" s="913">
        <f>VLOOKUP(C183,Артикул,2,FALSE)</f>
        <v>10</v>
      </c>
      <c r="J183" s="914">
        <f>(VLOOKUP(C183,Артикул,3,FALSE))*1.05</f>
        <v>6440</v>
      </c>
      <c r="K183" s="976"/>
      <c r="L183" s="1138">
        <f>ROUNDUP(CEILING(J183*(1-скидка),1)*(1+наценка),1)</f>
        <v>4819</v>
      </c>
      <c r="M183" s="915"/>
      <c r="N183" s="927"/>
      <c r="O183" s="929"/>
      <c r="P183" s="930"/>
    </row>
    <row r="184" spans="2:16" ht="70.5" customHeight="1">
      <c r="B184" s="916" t="s">
        <v>1176</v>
      </c>
      <c r="C184" s="762" t="s">
        <v>1598</v>
      </c>
      <c r="D184" s="917" t="s">
        <v>1177</v>
      </c>
      <c r="E184" s="1697" t="s">
        <v>2720</v>
      </c>
      <c r="F184" s="1697"/>
      <c r="G184" s="1697"/>
      <c r="H184" s="1697"/>
      <c r="I184" s="918">
        <f>VLOOKUP(C184,Артикул,2,FALSE)</f>
        <v>11</v>
      </c>
      <c r="J184" s="919">
        <f>(VLOOKUP(C184,Артикул,3,FALSE))*1.05</f>
        <v>7475</v>
      </c>
      <c r="K184" s="976"/>
      <c r="L184" s="1138">
        <f>ROUNDUP(CEILING(J184*(1-скидка),1)*(1+наценка),1)</f>
        <v>5593</v>
      </c>
      <c r="M184" s="920"/>
      <c r="N184" s="927"/>
      <c r="O184" s="929"/>
      <c r="P184" s="930"/>
    </row>
    <row r="185" spans="2:16" ht="198" customHeight="1" thickBot="1">
      <c r="B185" s="1588" t="s">
        <v>2721</v>
      </c>
      <c r="C185" s="1589"/>
      <c r="D185" s="1589"/>
      <c r="E185" s="1589"/>
      <c r="F185" s="1589"/>
      <c r="G185" s="1589"/>
      <c r="H185" s="1589"/>
      <c r="I185" s="921"/>
      <c r="J185" s="922"/>
      <c r="K185" s="922"/>
      <c r="L185" s="922"/>
      <c r="M185" s="923"/>
      <c r="N185" s="800"/>
      <c r="O185" s="787"/>
      <c r="P185" s="788"/>
    </row>
  </sheetData>
  <mergeCells count="66">
    <mergeCell ref="B185:H185"/>
    <mergeCell ref="B177:M177"/>
    <mergeCell ref="B178:M178"/>
    <mergeCell ref="E179:H179"/>
    <mergeCell ref="E180:H180"/>
    <mergeCell ref="B181:H181"/>
    <mergeCell ref="B182:M182"/>
    <mergeCell ref="E183:H183"/>
    <mergeCell ref="E184:H184"/>
    <mergeCell ref="O81:P81"/>
    <mergeCell ref="O82:P84"/>
    <mergeCell ref="E172:H172"/>
    <mergeCell ref="E173:H173"/>
    <mergeCell ref="E174:H174"/>
    <mergeCell ref="B144:M144"/>
    <mergeCell ref="B147:M147"/>
    <mergeCell ref="B148:M148"/>
    <mergeCell ref="B163:M163"/>
    <mergeCell ref="B166:M166"/>
    <mergeCell ref="B128:M128"/>
    <mergeCell ref="B129:M129"/>
    <mergeCell ref="E176:H176"/>
    <mergeCell ref="B167:M167"/>
    <mergeCell ref="E168:H168"/>
    <mergeCell ref="E169:H169"/>
    <mergeCell ref="E170:H170"/>
    <mergeCell ref="E171:H171"/>
    <mergeCell ref="B38:M38"/>
    <mergeCell ref="B41:M41"/>
    <mergeCell ref="B42:M42"/>
    <mergeCell ref="E49:H49"/>
    <mergeCell ref="E175:H175"/>
    <mergeCell ref="B79:M79"/>
    <mergeCell ref="B101:M101"/>
    <mergeCell ref="B103:M103"/>
    <mergeCell ref="B104:M104"/>
    <mergeCell ref="B126:M126"/>
    <mergeCell ref="D1:O1"/>
    <mergeCell ref="B3:P3"/>
    <mergeCell ref="C4:C6"/>
    <mergeCell ref="D4:D6"/>
    <mergeCell ref="I4:I6"/>
    <mergeCell ref="M4:M6"/>
    <mergeCell ref="E4:H6"/>
    <mergeCell ref="B4:B6"/>
    <mergeCell ref="N4:P6"/>
    <mergeCell ref="J4:J6"/>
    <mergeCell ref="K4:K6"/>
    <mergeCell ref="L4:L6"/>
    <mergeCell ref="I2:L2"/>
    <mergeCell ref="B7:M7"/>
    <mergeCell ref="O8:P8"/>
    <mergeCell ref="B26:M26"/>
    <mergeCell ref="B27:M27"/>
    <mergeCell ref="B78:M78"/>
    <mergeCell ref="E50:H50"/>
    <mergeCell ref="B51:M51"/>
    <mergeCell ref="B53:M53"/>
    <mergeCell ref="B54:M54"/>
    <mergeCell ref="B58:M58"/>
    <mergeCell ref="B65:M65"/>
    <mergeCell ref="B71:M71"/>
    <mergeCell ref="B72:M72"/>
    <mergeCell ref="B57:M57"/>
    <mergeCell ref="B64:M64"/>
    <mergeCell ref="B37:M37"/>
  </mergeCells>
  <hyperlinks>
    <hyperlink ref="B1" location="main!A1" display="НАЗАД" xr:uid="{00000000-0004-0000-2600-000000000000}"/>
  </hyperlinks>
  <printOptions horizontalCentered="1"/>
  <pageMargins left="0" right="0" top="0.39370078740157483" bottom="0.39370078740157483" header="0" footer="0"/>
  <pageSetup paperSize="9" scale="24" fitToHeight="0" orientation="landscape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rowBreaks count="4" manualBreakCount="4">
    <brk id="37" max="16383" man="1"/>
    <brk id="64" max="16383" man="1"/>
    <brk id="103" min="1" max="13" man="1"/>
    <brk id="147" min="1" max="13" man="1"/>
  </rowBreaks>
  <drawing r:id="rId2"/>
  <legacyDrawing r:id="rId3"/>
  <controls>
    <mc:AlternateContent xmlns:mc="http://schemas.openxmlformats.org/markup-compatibility/2006">
      <mc:Choice Requires="x14">
        <control shapeId="729089" r:id="rId4" name="TextBox1">
          <controlPr defaultSize="0" autoFill="0" autoLine="0" linkedCell="скидка!F3" r:id="rId5">
            <anchor moveWithCells="1">
              <from>
                <xdr:col>15</xdr:col>
                <xdr:colOff>1219200</xdr:colOff>
                <xdr:row>0</xdr:row>
                <xdr:rowOff>106680</xdr:rowOff>
              </from>
              <to>
                <xdr:col>15</xdr:col>
                <xdr:colOff>1981200</xdr:colOff>
                <xdr:row>0</xdr:row>
                <xdr:rowOff>487680</xdr:rowOff>
              </to>
            </anchor>
          </controlPr>
        </control>
      </mc:Choice>
      <mc:Fallback>
        <control shapeId="729089" r:id="rId4" name="TextBox1"/>
      </mc:Fallback>
    </mc:AlternateContent>
    <mc:AlternateContent xmlns:mc="http://schemas.openxmlformats.org/markup-compatibility/2006">
      <mc:Choice Requires="x14">
        <control shapeId="729090" r:id="rId6" name="TextBox2">
          <controlPr defaultSize="0" autoFill="0" autoLine="0" linkedCell="скидка!F7" r:id="rId7">
            <anchor moveWithCells="1">
              <from>
                <xdr:col>15</xdr:col>
                <xdr:colOff>3619500</xdr:colOff>
                <xdr:row>0</xdr:row>
                <xdr:rowOff>106680</xdr:rowOff>
              </from>
              <to>
                <xdr:col>15</xdr:col>
                <xdr:colOff>4381500</xdr:colOff>
                <xdr:row>0</xdr:row>
                <xdr:rowOff>487680</xdr:rowOff>
              </to>
            </anchor>
          </controlPr>
        </control>
      </mc:Choice>
      <mc:Fallback>
        <control shapeId="729090" r:id="rId6" name="TextBox2"/>
      </mc:Fallback>
    </mc:AlternateContent>
    <mc:AlternateContent xmlns:mc="http://schemas.openxmlformats.org/markup-compatibility/2006">
      <mc:Choice Requires="x14">
        <control shapeId="729091" r:id="rId8" name="Label1">
          <controlPr defaultSize="0" autoLine="0" r:id="rId9">
            <anchor moveWithCells="1">
              <from>
                <xdr:col>14</xdr:col>
                <xdr:colOff>2827020</xdr:colOff>
                <xdr:row>0</xdr:row>
                <xdr:rowOff>99060</xdr:rowOff>
              </from>
              <to>
                <xdr:col>15</xdr:col>
                <xdr:colOff>868680</xdr:colOff>
                <xdr:row>0</xdr:row>
                <xdr:rowOff>480060</xdr:rowOff>
              </to>
            </anchor>
          </controlPr>
        </control>
      </mc:Choice>
      <mc:Fallback>
        <control shapeId="729091" r:id="rId8" name="Label1"/>
      </mc:Fallback>
    </mc:AlternateContent>
    <mc:AlternateContent xmlns:mc="http://schemas.openxmlformats.org/markup-compatibility/2006">
      <mc:Choice Requires="x14">
        <control shapeId="729092" r:id="rId10" name="Label2">
          <controlPr defaultSize="0" autoLine="0" r:id="rId11">
            <anchor moveWithCells="1">
              <from>
                <xdr:col>15</xdr:col>
                <xdr:colOff>2065020</xdr:colOff>
                <xdr:row>0</xdr:row>
                <xdr:rowOff>121920</xdr:rowOff>
              </from>
              <to>
                <xdr:col>15</xdr:col>
                <xdr:colOff>3550920</xdr:colOff>
                <xdr:row>0</xdr:row>
                <xdr:rowOff>502920</xdr:rowOff>
              </to>
            </anchor>
          </controlPr>
        </control>
      </mc:Choice>
      <mc:Fallback>
        <control shapeId="729092" r:id="rId10" name="Label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0">
    <pageSetUpPr fitToPage="1"/>
  </sheetPr>
  <dimension ref="A1:J75"/>
  <sheetViews>
    <sheetView showGridLines="0" showRowColHeaders="0" zoomScale="40" zoomScaleNormal="40" zoomScaleSheetLayoutView="50" zoomScalePageLayoutView="93" workbookViewId="0">
      <pane ySplit="1" topLeftCell="A36" activePane="bottomLeft" state="frozen"/>
      <selection activeCell="C20" sqref="C20:D20"/>
      <selection pane="bottomLeft" activeCell="B47" sqref="B47:G47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8.4414062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62.66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гостиная ЭМЭ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79"/>
      <c r="G2" s="79"/>
      <c r="H2" s="79"/>
      <c r="I2" s="1387" t="s">
        <v>255</v>
      </c>
      <c r="J2" s="1387"/>
    </row>
    <row r="3" spans="1:10" s="86" customFormat="1" ht="61.2" thickBot="1">
      <c r="A3" s="58"/>
      <c r="B3" s="1370" t="s">
        <v>886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390"/>
      <c r="C6" s="1393"/>
      <c r="D6" s="1396"/>
      <c r="E6" s="1399"/>
      <c r="F6" s="1402"/>
      <c r="G6" s="1402"/>
      <c r="H6" s="1405"/>
      <c r="I6" s="1383"/>
      <c r="J6" s="1384"/>
    </row>
    <row r="7" spans="1:10" ht="41.25" customHeight="1">
      <c r="B7" s="532" t="s">
        <v>266</v>
      </c>
      <c r="C7" s="1226" t="s">
        <v>2001</v>
      </c>
      <c r="D7" s="1227" t="s">
        <v>267</v>
      </c>
      <c r="E7" s="760">
        <f t="shared" ref="E7:E42" si="0">VLOOKUP(C7,Артикул,2,FALSE)</f>
        <v>30</v>
      </c>
      <c r="F7" s="1206">
        <f t="shared" ref="F7:F45" si="1">VLOOKUP(C7,Артикул,3,FALSE)</f>
        <v>8231</v>
      </c>
      <c r="G7" s="1212">
        <f t="shared" ref="G7:G57" si="2">ROUNDUP(CEILING(F7*(1-скидка),1)*(1+наценка),1)</f>
        <v>6159</v>
      </c>
      <c r="H7" s="41"/>
      <c r="I7" s="1408" t="s">
        <v>667</v>
      </c>
      <c r="J7" s="1409"/>
    </row>
    <row r="8" spans="1:10" ht="41.25" customHeight="1">
      <c r="B8" s="535" t="s">
        <v>268</v>
      </c>
      <c r="C8" s="535" t="s">
        <v>2002</v>
      </c>
      <c r="D8" s="1228" t="s">
        <v>267</v>
      </c>
      <c r="E8" s="1155">
        <f t="shared" si="0"/>
        <v>30</v>
      </c>
      <c r="F8" s="372">
        <f t="shared" si="1"/>
        <v>8191</v>
      </c>
      <c r="G8" s="345">
        <f t="shared" si="2"/>
        <v>6129</v>
      </c>
      <c r="H8" s="43"/>
      <c r="I8" s="1410" t="s">
        <v>887</v>
      </c>
      <c r="J8" s="1409"/>
    </row>
    <row r="9" spans="1:10" ht="41.25" customHeight="1">
      <c r="B9" s="538" t="s">
        <v>269</v>
      </c>
      <c r="C9" s="538" t="s">
        <v>2003</v>
      </c>
      <c r="D9" s="1229" t="s">
        <v>141</v>
      </c>
      <c r="E9" s="1230">
        <f t="shared" si="0"/>
        <v>25</v>
      </c>
      <c r="F9" s="676">
        <f t="shared" si="1"/>
        <v>6941</v>
      </c>
      <c r="G9" s="345">
        <f t="shared" si="2"/>
        <v>5194</v>
      </c>
      <c r="H9" s="43"/>
      <c r="I9" s="1408" t="s">
        <v>797</v>
      </c>
      <c r="J9" s="1409"/>
    </row>
    <row r="10" spans="1:10" ht="41.25" customHeight="1">
      <c r="B10" s="535" t="s">
        <v>270</v>
      </c>
      <c r="C10" s="535" t="s">
        <v>2004</v>
      </c>
      <c r="D10" s="1228" t="s">
        <v>271</v>
      </c>
      <c r="E10" s="1155">
        <f t="shared" si="0"/>
        <v>35</v>
      </c>
      <c r="F10" s="372">
        <f t="shared" si="1"/>
        <v>10447</v>
      </c>
      <c r="G10" s="345">
        <f t="shared" si="2"/>
        <v>7817</v>
      </c>
      <c r="H10" s="45"/>
      <c r="I10" s="1408"/>
      <c r="J10" s="1409"/>
    </row>
    <row r="11" spans="1:10" ht="41.25" customHeight="1">
      <c r="B11" s="535" t="s">
        <v>272</v>
      </c>
      <c r="C11" s="535" t="s">
        <v>2005</v>
      </c>
      <c r="D11" s="1228" t="s">
        <v>273</v>
      </c>
      <c r="E11" s="1155" t="e">
        <f t="shared" si="0"/>
        <v>#N/A</v>
      </c>
      <c r="F11" s="372" t="e">
        <f t="shared" si="1"/>
        <v>#N/A</v>
      </c>
      <c r="G11" s="345" t="e">
        <f t="shared" si="2"/>
        <v>#N/A</v>
      </c>
      <c r="H11" s="45"/>
      <c r="I11" s="1408" t="s">
        <v>668</v>
      </c>
      <c r="J11" s="1409"/>
    </row>
    <row r="12" spans="1:10" ht="41.25" customHeight="1">
      <c r="B12" s="535" t="s">
        <v>274</v>
      </c>
      <c r="C12" s="535" t="s">
        <v>2006</v>
      </c>
      <c r="D12" s="316" t="s">
        <v>127</v>
      </c>
      <c r="E12" s="1236" t="e">
        <f t="shared" si="0"/>
        <v>#N/A</v>
      </c>
      <c r="F12" s="372" t="e">
        <f t="shared" si="1"/>
        <v>#N/A</v>
      </c>
      <c r="G12" s="345" t="e">
        <f t="shared" si="2"/>
        <v>#N/A</v>
      </c>
      <c r="H12" s="45"/>
      <c r="I12" s="1410" t="s">
        <v>888</v>
      </c>
      <c r="J12" s="1409"/>
    </row>
    <row r="13" spans="1:10" ht="41.25" customHeight="1">
      <c r="B13" s="538" t="s">
        <v>275</v>
      </c>
      <c r="C13" s="538" t="s">
        <v>2007</v>
      </c>
      <c r="D13" s="316" t="s">
        <v>127</v>
      </c>
      <c r="E13" s="1230" t="e">
        <f t="shared" si="0"/>
        <v>#N/A</v>
      </c>
      <c r="F13" s="676" t="e">
        <f t="shared" si="1"/>
        <v>#N/A</v>
      </c>
      <c r="G13" s="1212" t="e">
        <f t="shared" si="2"/>
        <v>#N/A</v>
      </c>
      <c r="H13" s="45"/>
      <c r="I13" s="599"/>
      <c r="J13" s="600"/>
    </row>
    <row r="14" spans="1:10" ht="41.25" customHeight="1" thickBot="1">
      <c r="B14" s="544" t="s">
        <v>276</v>
      </c>
      <c r="C14" s="544" t="s">
        <v>2008</v>
      </c>
      <c r="D14" s="1231" t="s">
        <v>277</v>
      </c>
      <c r="E14" s="1232">
        <f t="shared" si="0"/>
        <v>30</v>
      </c>
      <c r="F14" s="1216">
        <f t="shared" si="1"/>
        <v>7967</v>
      </c>
      <c r="G14" s="345">
        <f t="shared" si="2"/>
        <v>5961</v>
      </c>
      <c r="H14" s="45"/>
      <c r="I14" s="1408" t="s">
        <v>882</v>
      </c>
      <c r="J14" s="1409"/>
    </row>
    <row r="15" spans="1:10" ht="41.25" customHeight="1">
      <c r="B15" s="555" t="s">
        <v>278</v>
      </c>
      <c r="C15" s="555" t="s">
        <v>2009</v>
      </c>
      <c r="D15" s="1227" t="s">
        <v>142</v>
      </c>
      <c r="E15" s="1233">
        <f t="shared" si="0"/>
        <v>40</v>
      </c>
      <c r="F15" s="371">
        <f t="shared" si="1"/>
        <v>9692</v>
      </c>
      <c r="G15" s="345">
        <f t="shared" si="2"/>
        <v>7252</v>
      </c>
      <c r="H15" s="45"/>
      <c r="I15" s="1410" t="s">
        <v>2058</v>
      </c>
      <c r="J15" s="1409"/>
    </row>
    <row r="16" spans="1:10" ht="41.25" customHeight="1">
      <c r="B16" s="556" t="s">
        <v>279</v>
      </c>
      <c r="C16" s="556" t="s">
        <v>2010</v>
      </c>
      <c r="D16" s="1228" t="s">
        <v>143</v>
      </c>
      <c r="E16" s="1155" t="e">
        <f t="shared" si="0"/>
        <v>#N/A</v>
      </c>
      <c r="F16" s="372" t="e">
        <f t="shared" si="1"/>
        <v>#N/A</v>
      </c>
      <c r="G16" s="345" t="e">
        <f t="shared" si="2"/>
        <v>#N/A</v>
      </c>
      <c r="H16" s="45"/>
      <c r="I16" s="1408" t="s">
        <v>2061</v>
      </c>
      <c r="J16" s="1409"/>
    </row>
    <row r="17" spans="2:10" ht="41.25" customHeight="1">
      <c r="B17" s="535" t="s">
        <v>280</v>
      </c>
      <c r="C17" s="535" t="s">
        <v>2011</v>
      </c>
      <c r="D17" s="1228" t="s">
        <v>144</v>
      </c>
      <c r="E17" s="1155" t="e">
        <f t="shared" si="0"/>
        <v>#N/A</v>
      </c>
      <c r="F17" s="372" t="e">
        <f t="shared" si="1"/>
        <v>#N/A</v>
      </c>
      <c r="G17" s="345" t="e">
        <f t="shared" si="2"/>
        <v>#N/A</v>
      </c>
      <c r="H17" s="45"/>
      <c r="I17" s="1408"/>
      <c r="J17" s="1409"/>
    </row>
    <row r="18" spans="2:10" ht="41.25" customHeight="1">
      <c r="B18" s="1234" t="s">
        <v>281</v>
      </c>
      <c r="C18" s="1234" t="s">
        <v>2012</v>
      </c>
      <c r="D18" s="1235" t="s">
        <v>182</v>
      </c>
      <c r="E18" s="1236">
        <f t="shared" si="0"/>
        <v>60</v>
      </c>
      <c r="F18" s="375">
        <f t="shared" si="1"/>
        <v>13867</v>
      </c>
      <c r="G18" s="345">
        <f t="shared" si="2"/>
        <v>10376</v>
      </c>
      <c r="H18" s="45"/>
      <c r="I18" s="1406" t="s">
        <v>872</v>
      </c>
      <c r="J18" s="1407"/>
    </row>
    <row r="19" spans="2:10" ht="41.25" customHeight="1">
      <c r="B19" s="1234" t="s">
        <v>282</v>
      </c>
      <c r="C19" s="1234" t="s">
        <v>2013</v>
      </c>
      <c r="D19" s="1235" t="s">
        <v>184</v>
      </c>
      <c r="E19" s="1236" t="e">
        <f t="shared" si="0"/>
        <v>#N/A</v>
      </c>
      <c r="F19" s="375" t="e">
        <f t="shared" si="1"/>
        <v>#N/A</v>
      </c>
      <c r="G19" s="345" t="e">
        <f t="shared" si="2"/>
        <v>#N/A</v>
      </c>
      <c r="H19" s="43"/>
      <c r="I19" s="1406" t="s">
        <v>838</v>
      </c>
      <c r="J19" s="1407"/>
    </row>
    <row r="20" spans="2:10" ht="41.25" customHeight="1" thickBot="1">
      <c r="B20" s="1234" t="s">
        <v>283</v>
      </c>
      <c r="C20" s="1234" t="s">
        <v>1609</v>
      </c>
      <c r="D20" s="1235" t="s">
        <v>329</v>
      </c>
      <c r="E20" s="1236">
        <f t="shared" si="0"/>
        <v>25</v>
      </c>
      <c r="F20" s="375">
        <f t="shared" si="1"/>
        <v>3604</v>
      </c>
      <c r="G20" s="1211">
        <f t="shared" si="2"/>
        <v>2697</v>
      </c>
      <c r="H20" s="43"/>
      <c r="I20" s="1406" t="s">
        <v>839</v>
      </c>
      <c r="J20" s="1407"/>
    </row>
    <row r="21" spans="2:10" ht="41.25" customHeight="1">
      <c r="B21" s="1264" t="s">
        <v>284</v>
      </c>
      <c r="C21" s="1264" t="s">
        <v>1610</v>
      </c>
      <c r="D21" s="1265" t="s">
        <v>330</v>
      </c>
      <c r="E21" s="1266">
        <f t="shared" si="0"/>
        <v>30</v>
      </c>
      <c r="F21" s="384">
        <f t="shared" si="1"/>
        <v>4265</v>
      </c>
      <c r="G21" s="344">
        <f t="shared" si="2"/>
        <v>3192</v>
      </c>
      <c r="H21" s="43"/>
      <c r="I21" s="1406" t="s">
        <v>889</v>
      </c>
      <c r="J21" s="1407"/>
    </row>
    <row r="22" spans="2:10" ht="41.25" customHeight="1">
      <c r="B22" s="556" t="s">
        <v>285</v>
      </c>
      <c r="C22" s="556" t="s">
        <v>2014</v>
      </c>
      <c r="D22" s="1228" t="s">
        <v>286</v>
      </c>
      <c r="E22" s="1155">
        <f t="shared" si="0"/>
        <v>35</v>
      </c>
      <c r="F22" s="372">
        <f t="shared" si="1"/>
        <v>8598</v>
      </c>
      <c r="G22" s="345">
        <f t="shared" si="2"/>
        <v>6434</v>
      </c>
      <c r="H22" s="43"/>
      <c r="I22" s="1207"/>
      <c r="J22" s="1208"/>
    </row>
    <row r="23" spans="2:10" ht="41.25" customHeight="1" thickBot="1">
      <c r="B23" s="558" t="s">
        <v>287</v>
      </c>
      <c r="C23" s="558" t="s">
        <v>2015</v>
      </c>
      <c r="D23" s="1237" t="s">
        <v>288</v>
      </c>
      <c r="E23" s="1238">
        <f t="shared" si="0"/>
        <v>40</v>
      </c>
      <c r="F23" s="445">
        <f t="shared" si="1"/>
        <v>9628</v>
      </c>
      <c r="G23" s="345">
        <f t="shared" si="2"/>
        <v>7204</v>
      </c>
      <c r="H23" s="43"/>
      <c r="I23" s="1217" t="s">
        <v>7</v>
      </c>
      <c r="J23" s="1218"/>
    </row>
    <row r="24" spans="2:10" ht="41.25" customHeight="1">
      <c r="B24" s="562" t="s">
        <v>289</v>
      </c>
      <c r="C24" s="562" t="s">
        <v>1575</v>
      </c>
      <c r="D24" s="1239" t="s">
        <v>11</v>
      </c>
      <c r="E24" s="1239">
        <f t="shared" si="0"/>
        <v>31</v>
      </c>
      <c r="F24" s="374">
        <f t="shared" si="1"/>
        <v>4328</v>
      </c>
      <c r="G24" s="345">
        <f t="shared" si="2"/>
        <v>3239</v>
      </c>
      <c r="H24" s="43"/>
      <c r="I24" s="1213" t="s">
        <v>890</v>
      </c>
      <c r="J24" s="1214"/>
    </row>
    <row r="25" spans="2:10" ht="41.25" customHeight="1" thickBot="1">
      <c r="B25" s="1234" t="s">
        <v>670</v>
      </c>
      <c r="C25" s="1234" t="s">
        <v>1576</v>
      </c>
      <c r="D25" s="1236" t="s">
        <v>44</v>
      </c>
      <c r="E25" s="1236">
        <f t="shared" si="0"/>
        <v>10</v>
      </c>
      <c r="F25" s="372">
        <f t="shared" si="1"/>
        <v>1661</v>
      </c>
      <c r="G25" s="346">
        <f t="shared" si="2"/>
        <v>1243</v>
      </c>
      <c r="H25" s="43"/>
      <c r="I25" s="1217"/>
      <c r="J25" s="1218"/>
    </row>
    <row r="26" spans="2:10" ht="41.25" customHeight="1">
      <c r="B26" s="535" t="s">
        <v>176</v>
      </c>
      <c r="C26" s="535" t="s">
        <v>176</v>
      </c>
      <c r="D26" s="1155" t="s">
        <v>177</v>
      </c>
      <c r="E26" s="1155">
        <f t="shared" si="0"/>
        <v>25</v>
      </c>
      <c r="F26" s="372">
        <f t="shared" si="1"/>
        <v>4474</v>
      </c>
      <c r="G26" s="1212">
        <f t="shared" si="2"/>
        <v>3348</v>
      </c>
      <c r="H26" s="43"/>
      <c r="I26" s="1411" t="s">
        <v>891</v>
      </c>
      <c r="J26" s="1412"/>
    </row>
    <row r="27" spans="2:10" ht="41.25" customHeight="1">
      <c r="B27" s="556" t="s">
        <v>161</v>
      </c>
      <c r="C27" s="556" t="s">
        <v>161</v>
      </c>
      <c r="D27" s="1155" t="s">
        <v>162</v>
      </c>
      <c r="E27" s="1155">
        <f t="shared" si="0"/>
        <v>21</v>
      </c>
      <c r="F27" s="372">
        <f t="shared" si="1"/>
        <v>3830</v>
      </c>
      <c r="G27" s="345">
        <f t="shared" si="2"/>
        <v>2866</v>
      </c>
      <c r="H27" s="43"/>
      <c r="I27" s="1411"/>
      <c r="J27" s="1412"/>
    </row>
    <row r="28" spans="2:10" ht="41.25" customHeight="1">
      <c r="B28" s="1234" t="s">
        <v>290</v>
      </c>
      <c r="C28" s="1234" t="s">
        <v>1582</v>
      </c>
      <c r="D28" s="1236" t="s">
        <v>291</v>
      </c>
      <c r="E28" s="1236">
        <f t="shared" si="0"/>
        <v>7</v>
      </c>
      <c r="F28" s="372">
        <f t="shared" si="1"/>
        <v>2110</v>
      </c>
      <c r="G28" s="345">
        <f t="shared" si="2"/>
        <v>1579</v>
      </c>
      <c r="H28" s="43"/>
      <c r="I28" s="1103"/>
      <c r="J28" s="1104"/>
    </row>
    <row r="29" spans="2:10" ht="41.25" customHeight="1">
      <c r="B29" s="1234" t="s">
        <v>292</v>
      </c>
      <c r="C29" s="1234" t="s">
        <v>1583</v>
      </c>
      <c r="D29" s="1236" t="s">
        <v>291</v>
      </c>
      <c r="E29" s="1236">
        <f t="shared" si="0"/>
        <v>11</v>
      </c>
      <c r="F29" s="372">
        <f t="shared" si="1"/>
        <v>3515</v>
      </c>
      <c r="G29" s="345">
        <f t="shared" si="2"/>
        <v>2630</v>
      </c>
      <c r="H29" s="43"/>
      <c r="I29" s="1413" t="s">
        <v>877</v>
      </c>
      <c r="J29" s="1414"/>
    </row>
    <row r="30" spans="2:10" ht="41.25" customHeight="1">
      <c r="B30" s="1234" t="s">
        <v>293</v>
      </c>
      <c r="C30" s="1234" t="s">
        <v>293</v>
      </c>
      <c r="D30" s="1236" t="s">
        <v>294</v>
      </c>
      <c r="E30" s="1236">
        <f t="shared" si="0"/>
        <v>5</v>
      </c>
      <c r="F30" s="372">
        <f t="shared" si="1"/>
        <v>980</v>
      </c>
      <c r="G30" s="345">
        <f t="shared" si="2"/>
        <v>734</v>
      </c>
      <c r="H30" s="43"/>
      <c r="I30" s="1413"/>
      <c r="J30" s="1414"/>
    </row>
    <row r="31" spans="2:10" ht="41.25" customHeight="1">
      <c r="B31" s="1234" t="s">
        <v>295</v>
      </c>
      <c r="C31" s="1234" t="s">
        <v>295</v>
      </c>
      <c r="D31" s="1236" t="s">
        <v>296</v>
      </c>
      <c r="E31" s="1236">
        <f t="shared" si="0"/>
        <v>9</v>
      </c>
      <c r="F31" s="372">
        <f t="shared" si="1"/>
        <v>1913</v>
      </c>
      <c r="G31" s="345">
        <f t="shared" si="2"/>
        <v>1432</v>
      </c>
      <c r="H31" s="43"/>
      <c r="I31" s="1413"/>
      <c r="J31" s="1414"/>
    </row>
    <row r="32" spans="2:10" ht="41.25" customHeight="1">
      <c r="B32" s="1234" t="s">
        <v>297</v>
      </c>
      <c r="C32" s="1234" t="s">
        <v>297</v>
      </c>
      <c r="D32" s="1236" t="s">
        <v>298</v>
      </c>
      <c r="E32" s="1236">
        <f t="shared" si="0"/>
        <v>11</v>
      </c>
      <c r="F32" s="372">
        <f t="shared" si="1"/>
        <v>2173</v>
      </c>
      <c r="G32" s="345">
        <f t="shared" si="2"/>
        <v>1626</v>
      </c>
      <c r="H32" s="43"/>
      <c r="I32" s="367"/>
      <c r="J32" s="46"/>
    </row>
    <row r="33" spans="2:10" ht="41.25" customHeight="1">
      <c r="B33" s="1234" t="s">
        <v>299</v>
      </c>
      <c r="C33" s="1234" t="s">
        <v>1584</v>
      </c>
      <c r="D33" s="1236" t="s">
        <v>291</v>
      </c>
      <c r="E33" s="1236">
        <f t="shared" si="0"/>
        <v>9</v>
      </c>
      <c r="F33" s="372">
        <f t="shared" si="1"/>
        <v>2812</v>
      </c>
      <c r="G33" s="345">
        <f t="shared" si="2"/>
        <v>2104</v>
      </c>
      <c r="H33" s="43"/>
      <c r="I33" s="367"/>
      <c r="J33" s="46"/>
    </row>
    <row r="34" spans="2:10" ht="41.25" customHeight="1" thickBot="1">
      <c r="B34" s="720" t="s">
        <v>300</v>
      </c>
      <c r="C34" s="569" t="s">
        <v>110</v>
      </c>
      <c r="D34" s="542" t="s">
        <v>111</v>
      </c>
      <c r="E34" s="1240">
        <f t="shared" si="0"/>
        <v>12</v>
      </c>
      <c r="F34" s="385">
        <f t="shared" si="1"/>
        <v>1983</v>
      </c>
      <c r="G34" s="345">
        <f t="shared" si="2"/>
        <v>1484</v>
      </c>
      <c r="H34" s="43"/>
      <c r="I34" s="367"/>
      <c r="J34" s="46"/>
    </row>
    <row r="35" spans="2:10" ht="41.25" customHeight="1" thickBot="1">
      <c r="B35" s="1241" t="s">
        <v>301</v>
      </c>
      <c r="C35" s="1241" t="s">
        <v>2016</v>
      </c>
      <c r="D35" s="1229" t="s">
        <v>129</v>
      </c>
      <c r="E35" s="1242">
        <f t="shared" si="0"/>
        <v>45</v>
      </c>
      <c r="F35" s="676">
        <f t="shared" si="1"/>
        <v>12459</v>
      </c>
      <c r="G35" s="1211">
        <f t="shared" si="2"/>
        <v>9322</v>
      </c>
      <c r="H35" s="43"/>
      <c r="I35" s="367"/>
      <c r="J35" s="46"/>
    </row>
    <row r="36" spans="2:10" ht="41.25" customHeight="1">
      <c r="B36" s="1234" t="s">
        <v>302</v>
      </c>
      <c r="C36" s="1234" t="s">
        <v>2017</v>
      </c>
      <c r="D36" s="1228" t="s">
        <v>146</v>
      </c>
      <c r="E36" s="1243" t="e">
        <f t="shared" si="0"/>
        <v>#N/A</v>
      </c>
      <c r="F36" s="372" t="e">
        <f t="shared" si="1"/>
        <v>#N/A</v>
      </c>
      <c r="G36" s="344" t="e">
        <f t="shared" si="2"/>
        <v>#N/A</v>
      </c>
      <c r="H36" s="43"/>
      <c r="I36" s="367"/>
      <c r="J36" s="46"/>
    </row>
    <row r="37" spans="2:10" ht="41.25" customHeight="1" thickBot="1">
      <c r="B37" s="1234" t="s">
        <v>303</v>
      </c>
      <c r="C37" s="1234" t="s">
        <v>2018</v>
      </c>
      <c r="D37" s="1228" t="s">
        <v>263</v>
      </c>
      <c r="E37" s="1243">
        <f t="shared" si="0"/>
        <v>45</v>
      </c>
      <c r="F37" s="372">
        <f t="shared" si="1"/>
        <v>11687</v>
      </c>
      <c r="G37" s="346">
        <f t="shared" si="2"/>
        <v>8745</v>
      </c>
      <c r="H37" s="43"/>
      <c r="I37" s="367"/>
      <c r="J37" s="46"/>
    </row>
    <row r="38" spans="2:10" ht="41.25" customHeight="1">
      <c r="B38" s="1234" t="s">
        <v>304</v>
      </c>
      <c r="C38" s="1234" t="s">
        <v>2019</v>
      </c>
      <c r="D38" s="1228" t="s">
        <v>263</v>
      </c>
      <c r="E38" s="1243">
        <f t="shared" si="0"/>
        <v>45</v>
      </c>
      <c r="F38" s="372">
        <f t="shared" si="1"/>
        <v>11720</v>
      </c>
      <c r="G38" s="1212">
        <f t="shared" si="2"/>
        <v>8769</v>
      </c>
      <c r="H38" s="43"/>
      <c r="I38" s="367"/>
      <c r="J38" s="46"/>
    </row>
    <row r="39" spans="2:10" ht="41.25" customHeight="1">
      <c r="B39" s="1234" t="s">
        <v>305</v>
      </c>
      <c r="C39" s="1234" t="s">
        <v>2020</v>
      </c>
      <c r="D39" s="1228" t="s">
        <v>129</v>
      </c>
      <c r="E39" s="1243">
        <f t="shared" si="0"/>
        <v>55</v>
      </c>
      <c r="F39" s="372">
        <f t="shared" si="1"/>
        <v>13596</v>
      </c>
      <c r="G39" s="345">
        <f t="shared" si="2"/>
        <v>10173</v>
      </c>
      <c r="H39" s="43"/>
      <c r="I39" s="367"/>
      <c r="J39" s="46"/>
    </row>
    <row r="40" spans="2:10" ht="41.25" customHeight="1">
      <c r="B40" s="1234" t="s">
        <v>306</v>
      </c>
      <c r="C40" s="1234" t="s">
        <v>2021</v>
      </c>
      <c r="D40" s="1228" t="s">
        <v>756</v>
      </c>
      <c r="E40" s="1243" t="e">
        <f t="shared" si="0"/>
        <v>#N/A</v>
      </c>
      <c r="F40" s="372" t="e">
        <f t="shared" si="1"/>
        <v>#N/A</v>
      </c>
      <c r="G40" s="345" t="e">
        <f t="shared" si="2"/>
        <v>#N/A</v>
      </c>
      <c r="H40" s="43"/>
      <c r="I40" s="367"/>
      <c r="J40" s="46"/>
    </row>
    <row r="41" spans="2:10" ht="41.25" customHeight="1">
      <c r="B41" s="535" t="s">
        <v>307</v>
      </c>
      <c r="C41" s="535" t="s">
        <v>2022</v>
      </c>
      <c r="D41" s="1228" t="s">
        <v>139</v>
      </c>
      <c r="E41" s="1155" t="e">
        <f t="shared" si="0"/>
        <v>#N/A</v>
      </c>
      <c r="F41" s="372" t="e">
        <f t="shared" si="1"/>
        <v>#N/A</v>
      </c>
      <c r="G41" s="345" t="e">
        <f t="shared" si="2"/>
        <v>#N/A</v>
      </c>
      <c r="H41" s="43"/>
      <c r="I41" s="367"/>
      <c r="J41" s="46"/>
    </row>
    <row r="42" spans="2:10" ht="41.25" customHeight="1" thickBot="1">
      <c r="B42" s="541" t="s">
        <v>308</v>
      </c>
      <c r="C42" s="541" t="s">
        <v>2023</v>
      </c>
      <c r="D42" s="1237" t="s">
        <v>129</v>
      </c>
      <c r="E42" s="1263" t="e">
        <f t="shared" si="0"/>
        <v>#N/A</v>
      </c>
      <c r="F42" s="382" t="e">
        <f t="shared" si="1"/>
        <v>#N/A</v>
      </c>
      <c r="G42" s="345" t="e">
        <f t="shared" si="2"/>
        <v>#N/A</v>
      </c>
      <c r="H42" s="43"/>
      <c r="I42" s="367"/>
      <c r="J42" s="46"/>
    </row>
    <row r="43" spans="2:10" ht="41.25" customHeight="1">
      <c r="B43" s="1244" t="s">
        <v>309</v>
      </c>
      <c r="C43" s="1241" t="s">
        <v>1592</v>
      </c>
      <c r="D43" s="1245"/>
      <c r="E43" s="1246"/>
      <c r="F43" s="386">
        <f t="shared" si="1"/>
        <v>2306</v>
      </c>
      <c r="G43" s="345">
        <f t="shared" si="2"/>
        <v>1726</v>
      </c>
      <c r="H43" s="43"/>
      <c r="I43" s="367"/>
      <c r="J43" s="46"/>
    </row>
    <row r="44" spans="2:10" ht="41.25" customHeight="1">
      <c r="B44" s="1244" t="s">
        <v>310</v>
      </c>
      <c r="C44" s="1241" t="s">
        <v>1593</v>
      </c>
      <c r="D44" s="1154"/>
      <c r="E44" s="1155"/>
      <c r="F44" s="387">
        <f t="shared" si="1"/>
        <v>3717</v>
      </c>
      <c r="G44" s="345">
        <f t="shared" si="2"/>
        <v>2782</v>
      </c>
      <c r="H44" s="43"/>
      <c r="I44" s="367"/>
      <c r="J44" s="46"/>
    </row>
    <row r="45" spans="2:10" ht="41.25" customHeight="1" thickBot="1">
      <c r="B45" s="720" t="s">
        <v>311</v>
      </c>
      <c r="C45" s="569" t="s">
        <v>1594</v>
      </c>
      <c r="D45" s="1247"/>
      <c r="E45" s="1248"/>
      <c r="F45" s="385">
        <f t="shared" si="1"/>
        <v>4758</v>
      </c>
      <c r="G45" s="1211">
        <f t="shared" si="2"/>
        <v>3560</v>
      </c>
      <c r="H45" s="43"/>
      <c r="I45" s="367"/>
      <c r="J45" s="46"/>
    </row>
    <row r="46" spans="2:10" ht="41.25" customHeight="1">
      <c r="B46" s="50"/>
      <c r="C46" s="687"/>
      <c r="D46" s="51"/>
      <c r="E46" s="51"/>
      <c r="F46" s="52"/>
      <c r="G46" s="150"/>
      <c r="H46" s="43"/>
      <c r="I46" s="43"/>
      <c r="J46" s="44"/>
    </row>
    <row r="47" spans="2:10" ht="41.25" customHeight="1" thickBot="1">
      <c r="B47" s="1415" t="s">
        <v>24</v>
      </c>
      <c r="C47" s="1416"/>
      <c r="D47" s="1416"/>
      <c r="E47" s="1416"/>
      <c r="F47" s="1416"/>
      <c r="G47" s="1416"/>
      <c r="H47" s="43"/>
      <c r="I47" s="43"/>
      <c r="J47" s="44"/>
    </row>
    <row r="48" spans="2:10" ht="41.25" customHeight="1">
      <c r="B48" s="1249" t="s">
        <v>25</v>
      </c>
      <c r="C48" s="1249"/>
      <c r="D48" s="1250" t="s">
        <v>312</v>
      </c>
      <c r="E48" s="1251" t="e">
        <f>E7+E7+E27+E28+E17+E20+E41</f>
        <v>#N/A</v>
      </c>
      <c r="F48" s="653" t="e">
        <f>F7+F7+F27+F28+F17+F20+F41</f>
        <v>#N/A</v>
      </c>
      <c r="G48" s="1212" t="e">
        <f t="shared" si="2"/>
        <v>#N/A</v>
      </c>
      <c r="H48" s="43"/>
      <c r="I48" s="43"/>
      <c r="J48" s="44"/>
    </row>
    <row r="49" spans="2:10" ht="41.25" customHeight="1">
      <c r="B49" s="1252" t="s">
        <v>26</v>
      </c>
      <c r="C49" s="1252"/>
      <c r="D49" s="1253" t="s">
        <v>313</v>
      </c>
      <c r="E49" s="1254" t="e">
        <f>E12+E27+E15+E20+E37+E38</f>
        <v>#N/A</v>
      </c>
      <c r="F49" s="655" t="e">
        <f>F12+F27+F15+F20+F37+F38</f>
        <v>#N/A</v>
      </c>
      <c r="G49" s="345" t="e">
        <f t="shared" si="2"/>
        <v>#N/A</v>
      </c>
      <c r="H49" s="43"/>
      <c r="I49" s="43"/>
      <c r="J49" s="44"/>
    </row>
    <row r="50" spans="2:10" ht="41.25" customHeight="1">
      <c r="B50" s="1252" t="s">
        <v>27</v>
      </c>
      <c r="C50" s="1252"/>
      <c r="D50" s="1253" t="s">
        <v>314</v>
      </c>
      <c r="E50" s="1254">
        <f>E7+E7+E10+E21+E23+E23+E28+E30</f>
        <v>217</v>
      </c>
      <c r="F50" s="655">
        <f>F7+F7+F10+F21+F23+F23+F28+F30</f>
        <v>53520</v>
      </c>
      <c r="G50" s="345">
        <f t="shared" si="2"/>
        <v>40044</v>
      </c>
      <c r="H50" s="43"/>
      <c r="I50" s="43"/>
      <c r="J50" s="44"/>
    </row>
    <row r="51" spans="2:10" ht="41.25" customHeight="1">
      <c r="B51" s="1252" t="s">
        <v>32</v>
      </c>
      <c r="C51" s="1252"/>
      <c r="D51" s="1253" t="s">
        <v>315</v>
      </c>
      <c r="E51" s="1256">
        <f>E7+E7+E7+E9+E20+E23+E23</f>
        <v>220</v>
      </c>
      <c r="F51" s="655">
        <f>F7+F7+F7+F9+F20+F23+F23</f>
        <v>54494</v>
      </c>
      <c r="G51" s="345">
        <f t="shared" si="2"/>
        <v>40773</v>
      </c>
      <c r="H51" s="43"/>
      <c r="I51" s="43"/>
      <c r="J51" s="44"/>
    </row>
    <row r="52" spans="2:10" ht="41.25" customHeight="1">
      <c r="B52" s="1252" t="s">
        <v>178</v>
      </c>
      <c r="C52" s="1252"/>
      <c r="D52" s="1253" t="s">
        <v>316</v>
      </c>
      <c r="E52" s="1254">
        <f>E7+E8+E14+E22+E22+E29+E32+E35+E35+E34</f>
        <v>284</v>
      </c>
      <c r="F52" s="655">
        <f>F7+F8+F14+F22+F22+F29+F32+F35+F35+F34</f>
        <v>74174</v>
      </c>
      <c r="G52" s="345">
        <f t="shared" si="2"/>
        <v>55497</v>
      </c>
      <c r="H52" s="43"/>
      <c r="I52" s="43"/>
      <c r="J52" s="44"/>
    </row>
    <row r="53" spans="2:10" ht="41.25" customHeight="1">
      <c r="B53" s="1252" t="s">
        <v>33</v>
      </c>
      <c r="C53" s="1252"/>
      <c r="D53" s="1253" t="s">
        <v>317</v>
      </c>
      <c r="E53" s="1254" t="e">
        <f>E14+E14+E30+E31+E23+E23+E41</f>
        <v>#N/A</v>
      </c>
      <c r="F53" s="655" t="e">
        <f>F14+F14+F30+F31+F23+F23+F41</f>
        <v>#N/A</v>
      </c>
      <c r="G53" s="345" t="e">
        <f t="shared" si="2"/>
        <v>#N/A</v>
      </c>
      <c r="H53" s="43"/>
      <c r="I53" s="43"/>
      <c r="J53" s="44"/>
    </row>
    <row r="54" spans="2:10" ht="41.25" customHeight="1">
      <c r="B54" s="1252" t="s">
        <v>28</v>
      </c>
      <c r="C54" s="1252"/>
      <c r="D54" s="1253" t="s">
        <v>318</v>
      </c>
      <c r="E54" s="1254">
        <f>E7+E7+E14+E22+E22+E32</f>
        <v>171</v>
      </c>
      <c r="F54" s="655">
        <f>F7+F7+F14+F22+F22+F32</f>
        <v>43798</v>
      </c>
      <c r="G54" s="345">
        <f t="shared" si="2"/>
        <v>32770</v>
      </c>
      <c r="H54" s="43"/>
      <c r="I54" s="43"/>
      <c r="J54" s="44"/>
    </row>
    <row r="55" spans="2:10" ht="41.25" customHeight="1">
      <c r="B55" s="1252" t="s">
        <v>58</v>
      </c>
      <c r="C55" s="1252"/>
      <c r="D55" s="1253" t="s">
        <v>319</v>
      </c>
      <c r="E55" s="1254" t="e">
        <f>E7+E7+E22+E23+E31+E32+E41</f>
        <v>#N/A</v>
      </c>
      <c r="F55" s="655" t="e">
        <f>F7+F7+F22+F23+F31+F32+F41</f>
        <v>#N/A</v>
      </c>
      <c r="G55" s="345" t="e">
        <f t="shared" si="2"/>
        <v>#N/A</v>
      </c>
      <c r="H55" s="43"/>
      <c r="I55" s="43"/>
      <c r="J55" s="44"/>
    </row>
    <row r="56" spans="2:10" ht="41.25" customHeight="1">
      <c r="B56" s="1252" t="s">
        <v>29</v>
      </c>
      <c r="C56" s="1252"/>
      <c r="D56" s="1253" t="s">
        <v>320</v>
      </c>
      <c r="E56" s="1254">
        <f>E39+E22+E22+E8+E8+E27+E28+E34</f>
        <v>225</v>
      </c>
      <c r="F56" s="655">
        <f>F39+F22+F22+F8+F8+F27+F28+F34</f>
        <v>55097</v>
      </c>
      <c r="G56" s="345">
        <f t="shared" si="2"/>
        <v>41224</v>
      </c>
      <c r="H56" s="43"/>
      <c r="I56" s="43"/>
      <c r="J56" s="44"/>
    </row>
    <row r="57" spans="2:10" ht="41.25" customHeight="1" thickBot="1">
      <c r="B57" s="1257" t="s">
        <v>264</v>
      </c>
      <c r="C57" s="1257"/>
      <c r="D57" s="1258" t="s">
        <v>321</v>
      </c>
      <c r="E57" s="1259" t="e">
        <f>E22+E22+E22+E32+E32+E41</f>
        <v>#N/A</v>
      </c>
      <c r="F57" s="1260" t="e">
        <f>F22+F22+F22+F32+F32+F41</f>
        <v>#N/A</v>
      </c>
      <c r="G57" s="345" t="e">
        <f t="shared" si="2"/>
        <v>#N/A</v>
      </c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 thickBot="1">
      <c r="B75" s="53"/>
      <c r="C75" s="688"/>
      <c r="D75" s="54"/>
      <c r="E75" s="54"/>
      <c r="F75" s="55"/>
      <c r="G75" s="55"/>
      <c r="H75" s="49"/>
      <c r="I75" s="49"/>
      <c r="J75" s="56"/>
    </row>
  </sheetData>
  <mergeCells count="27">
    <mergeCell ref="I20:J20"/>
    <mergeCell ref="I21:J21"/>
    <mergeCell ref="I26:J27"/>
    <mergeCell ref="I29:J31"/>
    <mergeCell ref="B47:G47"/>
    <mergeCell ref="I19:J19"/>
    <mergeCell ref="I7:J7"/>
    <mergeCell ref="I8:J8"/>
    <mergeCell ref="I9:J9"/>
    <mergeCell ref="I10:J10"/>
    <mergeCell ref="I11:J11"/>
    <mergeCell ref="I12:J12"/>
    <mergeCell ref="I14:J14"/>
    <mergeCell ref="I15:J15"/>
    <mergeCell ref="I16:J16"/>
    <mergeCell ref="I17:J17"/>
    <mergeCell ref="I18:J18"/>
    <mergeCell ref="D1:I1"/>
    <mergeCell ref="I2:J2"/>
    <mergeCell ref="B3:J3"/>
    <mergeCell ref="B4:B6"/>
    <mergeCell ref="C4:C6"/>
    <mergeCell ref="D4:D6"/>
    <mergeCell ref="E4:E6"/>
    <mergeCell ref="F4:F6"/>
    <mergeCell ref="G4:G6"/>
    <mergeCell ref="H4:J6"/>
  </mergeCells>
  <hyperlinks>
    <hyperlink ref="B1" location="main!A1" display="НАЗАД" xr:uid="{00000000-0004-0000-0300-000000000000}"/>
  </hyperlinks>
  <printOptions horizontalCentered="1"/>
  <pageMargins left="0" right="0" top="0.39370078740157483" bottom="0.39370078740157483" header="0" footer="0"/>
  <pageSetup paperSize="9" scale="25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817156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817156" r:id="rId4" name="Label2"/>
      </mc:Fallback>
    </mc:AlternateContent>
    <mc:AlternateContent xmlns:mc="http://schemas.openxmlformats.org/markup-compatibility/2006">
      <mc:Choice Requires="x14">
        <control shapeId="817155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817155" r:id="rId6" name="Label1"/>
      </mc:Fallback>
    </mc:AlternateContent>
    <mc:AlternateContent xmlns:mc="http://schemas.openxmlformats.org/markup-compatibility/2006">
      <mc:Choice Requires="x14">
        <control shapeId="817154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817154" r:id="rId8" name="TextBox2"/>
      </mc:Fallback>
    </mc:AlternateContent>
    <mc:AlternateContent xmlns:mc="http://schemas.openxmlformats.org/markup-compatibility/2006">
      <mc:Choice Requires="x14">
        <control shapeId="817153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817153" r:id="rId10" name="TextBox1"/>
      </mc:Fallback>
    </mc:AlternateContent>
  </control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Лист49">
    <pageSetUpPr fitToPage="1"/>
  </sheetPr>
  <dimension ref="A1:V187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53.6640625" style="60" customWidth="1"/>
    <col min="3" max="3" width="234.44140625" style="60" hidden="1" customWidth="1"/>
    <col min="4" max="4" width="57.6640625" style="60" customWidth="1"/>
    <col min="5" max="8" width="30.6640625" style="60" customWidth="1"/>
    <col min="9" max="9" width="15.6640625" style="60" customWidth="1"/>
    <col min="10" max="14" width="30.6640625" style="61" customWidth="1"/>
    <col min="15" max="15" width="30.6640625" style="62" customWidth="1"/>
    <col min="16" max="16" width="62.6640625" style="62" customWidth="1"/>
    <col min="17" max="17" width="80.33203125" style="62" customWidth="1"/>
    <col min="18" max="18" width="87.88671875" style="63" customWidth="1"/>
    <col min="19" max="16384" width="9.109375" style="60"/>
  </cols>
  <sheetData>
    <row r="1" spans="1:22" ht="46.2">
      <c r="B1" s="70" t="s">
        <v>57</v>
      </c>
      <c r="C1" s="70"/>
      <c r="D1" s="1369" t="str">
        <f>B3</f>
        <v>Прайс-лист фасады кухня Вива</v>
      </c>
      <c r="E1" s="1369"/>
      <c r="F1" s="1369"/>
      <c r="G1" s="1369"/>
      <c r="H1" s="1369"/>
      <c r="I1" s="1369"/>
      <c r="J1" s="1369"/>
      <c r="K1" s="1369"/>
      <c r="L1" s="1369"/>
      <c r="M1" s="1369"/>
      <c r="N1" s="1369"/>
      <c r="O1" s="1369"/>
      <c r="P1" s="1369"/>
      <c r="Q1" s="1369"/>
      <c r="R1" s="59"/>
    </row>
    <row r="2" spans="1:22" s="80" customFormat="1" ht="129" customHeight="1">
      <c r="A2" s="78" t="s">
        <v>0</v>
      </c>
      <c r="B2" s="81"/>
      <c r="C2" s="81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1387" t="s">
        <v>255</v>
      </c>
      <c r="R2" s="1387"/>
    </row>
    <row r="3" spans="1:22" s="86" customFormat="1" ht="61.2" thickBot="1">
      <c r="A3" s="58"/>
      <c r="B3" s="1370" t="s">
        <v>2848</v>
      </c>
      <c r="C3" s="1370"/>
      <c r="D3" s="1370"/>
      <c r="E3" s="1370"/>
      <c r="F3" s="1370"/>
      <c r="G3" s="1370"/>
      <c r="H3" s="1370"/>
      <c r="I3" s="1370"/>
      <c r="J3" s="1370"/>
      <c r="K3" s="1370"/>
      <c r="L3" s="1370"/>
      <c r="M3" s="1370"/>
      <c r="N3" s="1370"/>
      <c r="O3" s="1370"/>
      <c r="P3" s="1370"/>
      <c r="Q3" s="1370"/>
      <c r="R3" s="1370"/>
    </row>
    <row r="4" spans="1:22" ht="18.75" customHeight="1">
      <c r="B4" s="1470" t="s">
        <v>2085</v>
      </c>
      <c r="C4" s="1476" t="s">
        <v>1255</v>
      </c>
      <c r="D4" s="1703" t="s">
        <v>2</v>
      </c>
      <c r="E4" s="1706" t="s">
        <v>2077</v>
      </c>
      <c r="F4" s="1707"/>
      <c r="G4" s="1707"/>
      <c r="H4" s="1708"/>
      <c r="I4" s="1470" t="s">
        <v>3</v>
      </c>
      <c r="J4" s="1602" t="s">
        <v>3536</v>
      </c>
      <c r="K4" s="1602" t="s">
        <v>3537</v>
      </c>
      <c r="L4" s="1602" t="s">
        <v>3699</v>
      </c>
      <c r="M4" s="1602" t="s">
        <v>3538</v>
      </c>
      <c r="N4" s="1602" t="s">
        <v>3539</v>
      </c>
      <c r="O4" s="1602" t="s">
        <v>3699</v>
      </c>
      <c r="P4" s="1483"/>
      <c r="Q4" s="1484"/>
      <c r="R4" s="1485"/>
    </row>
    <row r="5" spans="1:22" ht="27" customHeight="1">
      <c r="B5" s="1471"/>
      <c r="C5" s="1477"/>
      <c r="D5" s="1704"/>
      <c r="E5" s="1709"/>
      <c r="F5" s="1710"/>
      <c r="G5" s="1710"/>
      <c r="H5" s="1711"/>
      <c r="I5" s="1471"/>
      <c r="J5" s="1603"/>
      <c r="K5" s="1603"/>
      <c r="L5" s="1603"/>
      <c r="M5" s="1603"/>
      <c r="N5" s="1603"/>
      <c r="O5" s="1603"/>
      <c r="P5" s="1486"/>
      <c r="Q5" s="1500"/>
      <c r="R5" s="1488"/>
    </row>
    <row r="6" spans="1:22" ht="73.5" customHeight="1" thickBot="1">
      <c r="B6" s="1686"/>
      <c r="C6" s="1478"/>
      <c r="D6" s="1705"/>
      <c r="E6" s="1712"/>
      <c r="F6" s="1713"/>
      <c r="G6" s="1713"/>
      <c r="H6" s="1714"/>
      <c r="I6" s="1686"/>
      <c r="J6" s="1603"/>
      <c r="K6" s="1603"/>
      <c r="L6" s="1603"/>
      <c r="M6" s="1603"/>
      <c r="N6" s="1603"/>
      <c r="O6" s="1603"/>
      <c r="P6" s="1489"/>
      <c r="Q6" s="1490"/>
      <c r="R6" s="1491"/>
    </row>
    <row r="7" spans="1:22" ht="41.25" customHeight="1">
      <c r="B7" s="1605" t="s">
        <v>2553</v>
      </c>
      <c r="C7" s="1606"/>
      <c r="D7" s="1606"/>
      <c r="E7" s="1606"/>
      <c r="F7" s="1606"/>
      <c r="G7" s="1606"/>
      <c r="H7" s="1606"/>
      <c r="I7" s="1606"/>
      <c r="J7" s="1606"/>
      <c r="K7" s="1606"/>
      <c r="L7" s="1606"/>
      <c r="M7" s="1606"/>
      <c r="N7" s="1606"/>
      <c r="O7" s="1611"/>
      <c r="P7" s="924"/>
      <c r="Q7" s="925"/>
      <c r="R7" s="926"/>
    </row>
    <row r="8" spans="1:22" ht="42" customHeight="1">
      <c r="B8" s="884" t="s">
        <v>2753</v>
      </c>
      <c r="C8" s="885" t="str">
        <f>B8&amp;" комплект фасадов "&amp;"для корпусов "&amp;F8&amp;", "&amp;G8</f>
        <v>ФП 600 Я Вива комплект фасадов для корпусов П 601, П 601 В</v>
      </c>
      <c r="D8" s="886" t="s">
        <v>2555</v>
      </c>
      <c r="E8" s="887"/>
      <c r="F8" s="888" t="s">
        <v>2093</v>
      </c>
      <c r="G8" s="888" t="s">
        <v>2112</v>
      </c>
      <c r="H8" s="885"/>
      <c r="I8" s="889">
        <v>3</v>
      </c>
      <c r="J8" s="976">
        <v>1163</v>
      </c>
      <c r="K8" s="976">
        <v>1469</v>
      </c>
      <c r="L8" s="979">
        <v>1579</v>
      </c>
      <c r="M8" s="977">
        <f t="shared" ref="M8:O28" si="0">ROUNDUP(CEILING(J8*(1-скидка),1)*(1+наценка),1)</f>
        <v>871</v>
      </c>
      <c r="N8" s="981">
        <f t="shared" si="0"/>
        <v>1100</v>
      </c>
      <c r="O8" s="915">
        <f t="shared" si="0"/>
        <v>1182</v>
      </c>
      <c r="P8" s="927"/>
      <c r="Q8" s="1408"/>
      <c r="R8" s="1409"/>
      <c r="U8" s="1268"/>
      <c r="V8" s="1268"/>
    </row>
    <row r="9" spans="1:22" ht="42" customHeight="1">
      <c r="B9" s="892" t="s">
        <v>2754</v>
      </c>
      <c r="C9" s="885" t="str">
        <f t="shared" ref="C9:C14" si="1">B9&amp;" комплект фасадов "&amp;"для корпусов "&amp;F9</f>
        <v>ФП 600 Вива комплект фасадов для корпусов П 600</v>
      </c>
      <c r="D9" s="893" t="s">
        <v>2557</v>
      </c>
      <c r="E9" s="894"/>
      <c r="F9" s="895" t="s">
        <v>2088</v>
      </c>
      <c r="G9" s="895"/>
      <c r="H9" s="896"/>
      <c r="I9" s="1305">
        <v>19</v>
      </c>
      <c r="J9" s="976">
        <v>6688</v>
      </c>
      <c r="K9" s="976">
        <v>8642</v>
      </c>
      <c r="L9" s="979">
        <v>9374</v>
      </c>
      <c r="M9" s="977">
        <f t="shared" si="0"/>
        <v>5004</v>
      </c>
      <c r="N9" s="981">
        <f t="shared" si="0"/>
        <v>6466</v>
      </c>
      <c r="O9" s="915">
        <f t="shared" si="0"/>
        <v>7014</v>
      </c>
      <c r="P9" s="927"/>
      <c r="Q9" s="928"/>
      <c r="R9" s="1304"/>
      <c r="U9" s="1268"/>
      <c r="V9" s="1268"/>
    </row>
    <row r="10" spans="1:22" ht="42" customHeight="1">
      <c r="B10" s="884" t="s">
        <v>2755</v>
      </c>
      <c r="C10" s="885" t="str">
        <f t="shared" si="1"/>
        <v>ФП 400 Вива комплект фасадов для корпусов П 400</v>
      </c>
      <c r="D10" s="886" t="s">
        <v>2559</v>
      </c>
      <c r="E10" s="887"/>
      <c r="F10" s="888" t="s">
        <v>2101</v>
      </c>
      <c r="G10" s="888"/>
      <c r="H10" s="885"/>
      <c r="I10" s="889">
        <v>19</v>
      </c>
      <c r="J10" s="979">
        <v>4553</v>
      </c>
      <c r="K10" s="979">
        <v>5849</v>
      </c>
      <c r="L10" s="979">
        <v>6375</v>
      </c>
      <c r="M10" s="977">
        <f t="shared" si="0"/>
        <v>3407</v>
      </c>
      <c r="N10" s="981">
        <f t="shared" si="0"/>
        <v>4377</v>
      </c>
      <c r="O10" s="915">
        <f t="shared" si="0"/>
        <v>4770</v>
      </c>
      <c r="P10" s="927"/>
      <c r="Q10" s="929"/>
      <c r="R10" s="930"/>
      <c r="U10" s="1268"/>
      <c r="V10" s="1268"/>
    </row>
    <row r="11" spans="1:22" ht="42" customHeight="1">
      <c r="B11" s="892" t="s">
        <v>2838</v>
      </c>
      <c r="C11" s="900" t="str">
        <f t="shared" si="1"/>
        <v>ФП 600 В-Л Вива комплект фасадов для корпусов П 600 В</v>
      </c>
      <c r="D11" s="893" t="s">
        <v>2561</v>
      </c>
      <c r="E11" s="894"/>
      <c r="F11" s="895" t="s">
        <v>2107</v>
      </c>
      <c r="G11" s="895"/>
      <c r="H11" s="896"/>
      <c r="I11" s="1305">
        <v>20</v>
      </c>
      <c r="J11" s="976">
        <v>7331</v>
      </c>
      <c r="K11" s="976">
        <v>9478</v>
      </c>
      <c r="L11" s="979">
        <v>10281</v>
      </c>
      <c r="M11" s="977">
        <f t="shared" si="0"/>
        <v>5486</v>
      </c>
      <c r="N11" s="981">
        <f t="shared" si="0"/>
        <v>7092</v>
      </c>
      <c r="O11" s="915">
        <f t="shared" si="0"/>
        <v>7693</v>
      </c>
      <c r="P11" s="927"/>
      <c r="Q11" s="929"/>
      <c r="R11" s="930"/>
      <c r="U11" s="1268"/>
      <c r="V11" s="1268"/>
    </row>
    <row r="12" spans="1:22" ht="42" customHeight="1">
      <c r="B12" s="892" t="s">
        <v>2839</v>
      </c>
      <c r="C12" s="900" t="str">
        <f t="shared" si="1"/>
        <v>ФП 600 В-Пр Вива комплект фасадов для корпусов П 600 В</v>
      </c>
      <c r="D12" s="893" t="s">
        <v>2561</v>
      </c>
      <c r="E12" s="894"/>
      <c r="F12" s="895" t="s">
        <v>2107</v>
      </c>
      <c r="G12" s="895"/>
      <c r="H12" s="896"/>
      <c r="I12" s="1305">
        <v>20</v>
      </c>
      <c r="J12" s="976">
        <v>7331</v>
      </c>
      <c r="K12" s="976">
        <v>9478</v>
      </c>
      <c r="L12" s="979">
        <v>10281</v>
      </c>
      <c r="M12" s="977">
        <f t="shared" si="0"/>
        <v>5486</v>
      </c>
      <c r="N12" s="981">
        <f t="shared" si="0"/>
        <v>7092</v>
      </c>
      <c r="O12" s="915">
        <f t="shared" si="0"/>
        <v>7693</v>
      </c>
      <c r="P12" s="927"/>
      <c r="Q12" s="929"/>
      <c r="R12" s="930"/>
      <c r="U12" s="1268"/>
      <c r="V12" s="1268"/>
    </row>
    <row r="13" spans="1:22" ht="42" customHeight="1">
      <c r="B13" s="892" t="s">
        <v>2840</v>
      </c>
      <c r="C13" s="900" t="str">
        <f t="shared" si="1"/>
        <v>ФП 400 В-Л Вива комплект фасадов для корпусов П 400 В</v>
      </c>
      <c r="D13" s="893" t="s">
        <v>2564</v>
      </c>
      <c r="E13" s="894"/>
      <c r="F13" s="895" t="s">
        <v>2120</v>
      </c>
      <c r="G13" s="895"/>
      <c r="H13" s="896"/>
      <c r="I13" s="1305">
        <v>15</v>
      </c>
      <c r="J13" s="976">
        <v>4990</v>
      </c>
      <c r="K13" s="976">
        <v>6414</v>
      </c>
      <c r="L13" s="979">
        <v>6989</v>
      </c>
      <c r="M13" s="977">
        <f t="shared" si="0"/>
        <v>3734</v>
      </c>
      <c r="N13" s="981">
        <f t="shared" si="0"/>
        <v>4799</v>
      </c>
      <c r="O13" s="915">
        <f t="shared" si="0"/>
        <v>5230</v>
      </c>
      <c r="P13" s="927"/>
      <c r="Q13" s="929"/>
      <c r="R13" s="930"/>
      <c r="U13" s="1268"/>
      <c r="V13" s="1268"/>
    </row>
    <row r="14" spans="1:22" ht="42" customHeight="1">
      <c r="B14" s="892" t="s">
        <v>2841</v>
      </c>
      <c r="C14" s="900" t="str">
        <f t="shared" si="1"/>
        <v>ФП 400 В-Пр Вива комплект фасадов для корпусов П 400 В</v>
      </c>
      <c r="D14" s="893" t="s">
        <v>2564</v>
      </c>
      <c r="E14" s="894"/>
      <c r="F14" s="895" t="s">
        <v>2120</v>
      </c>
      <c r="G14" s="895"/>
      <c r="H14" s="896"/>
      <c r="I14" s="1305">
        <v>15</v>
      </c>
      <c r="J14" s="976">
        <v>4990</v>
      </c>
      <c r="K14" s="976">
        <v>6414</v>
      </c>
      <c r="L14" s="979">
        <v>6989</v>
      </c>
      <c r="M14" s="977">
        <f t="shared" si="0"/>
        <v>3734</v>
      </c>
      <c r="N14" s="981">
        <f t="shared" si="0"/>
        <v>4799</v>
      </c>
      <c r="O14" s="915">
        <f t="shared" si="0"/>
        <v>5230</v>
      </c>
      <c r="P14" s="927"/>
      <c r="Q14" s="929"/>
      <c r="R14" s="930"/>
      <c r="U14" s="1268"/>
      <c r="V14" s="1268"/>
    </row>
    <row r="15" spans="1:22" ht="42" customHeight="1">
      <c r="B15" s="901" t="s">
        <v>2756</v>
      </c>
      <c r="C15" s="885" t="str">
        <f>B15&amp;" комплект фасадов "&amp;"для корпусов "&amp;E15&amp;", "&amp;F15&amp;", "&amp;G15</f>
        <v>Ф 600 EVO Вива комплект фасадов для корпусов В 600, П 601, ПД 600</v>
      </c>
      <c r="D15" s="902" t="s">
        <v>2567</v>
      </c>
      <c r="E15" s="903" t="s">
        <v>2327</v>
      </c>
      <c r="F15" s="904" t="s">
        <v>2093</v>
      </c>
      <c r="G15" s="904" t="s">
        <v>2097</v>
      </c>
      <c r="H15" s="905"/>
      <c r="I15" s="1306">
        <v>7</v>
      </c>
      <c r="J15" s="898">
        <v>2319</v>
      </c>
      <c r="K15" s="978">
        <v>3005</v>
      </c>
      <c r="L15" s="980">
        <v>3504</v>
      </c>
      <c r="M15" s="977">
        <f t="shared" si="0"/>
        <v>1736</v>
      </c>
      <c r="N15" s="981">
        <f t="shared" si="0"/>
        <v>2249</v>
      </c>
      <c r="O15" s="915">
        <f t="shared" si="0"/>
        <v>2622</v>
      </c>
      <c r="P15" s="927"/>
      <c r="Q15" s="929"/>
      <c r="R15" s="930"/>
      <c r="U15" s="1268"/>
      <c r="V15" s="1268"/>
    </row>
    <row r="16" spans="1:22" ht="42" customHeight="1">
      <c r="B16" s="901" t="s">
        <v>2757</v>
      </c>
      <c r="C16" s="885" t="str">
        <f>B16&amp;" комплект фасадов "&amp;"для корпусов "&amp;E16&amp;", "&amp;F16&amp;", "&amp;G16&amp;", "&amp;H16</f>
        <v>Ф 600 Вива комплект фасадов для корпусов Н 600, ПД 600 В, ПД 600, М 600</v>
      </c>
      <c r="D16" s="902" t="s">
        <v>2567</v>
      </c>
      <c r="E16" s="903" t="s">
        <v>2147</v>
      </c>
      <c r="F16" s="908" t="s">
        <v>2116</v>
      </c>
      <c r="G16" s="904" t="s">
        <v>2097</v>
      </c>
      <c r="H16" s="905" t="s">
        <v>2172</v>
      </c>
      <c r="I16" s="1306">
        <v>7</v>
      </c>
      <c r="J16" s="976">
        <v>2438</v>
      </c>
      <c r="K16" s="976">
        <v>3124</v>
      </c>
      <c r="L16" s="979">
        <v>3393</v>
      </c>
      <c r="M16" s="977">
        <f t="shared" si="0"/>
        <v>1825</v>
      </c>
      <c r="N16" s="981">
        <f t="shared" si="0"/>
        <v>2338</v>
      </c>
      <c r="O16" s="915">
        <f t="shared" si="0"/>
        <v>2539</v>
      </c>
      <c r="P16" s="927"/>
      <c r="Q16" s="929"/>
      <c r="R16" s="930"/>
      <c r="U16" s="1268"/>
      <c r="V16" s="1268"/>
    </row>
    <row r="17" spans="2:22" ht="42" customHeight="1">
      <c r="B17" s="892" t="s">
        <v>2758</v>
      </c>
      <c r="C17" s="885" t="str">
        <f>B17&amp;" комплект фасадов "&amp;"для корпусов "&amp;E17&amp;", "&amp;F17&amp;", "&amp;G17</f>
        <v>ФВ 601 EVO Вива комплект фасадов для корпусов В 609, П 601 В, ПД 600 В</v>
      </c>
      <c r="D17" s="893" t="s">
        <v>2570</v>
      </c>
      <c r="E17" s="894" t="s">
        <v>2272</v>
      </c>
      <c r="F17" s="895" t="s">
        <v>2112</v>
      </c>
      <c r="G17" s="895" t="s">
        <v>2116</v>
      </c>
      <c r="H17" s="896"/>
      <c r="I17" s="1305">
        <v>8</v>
      </c>
      <c r="J17" s="898">
        <v>2963</v>
      </c>
      <c r="K17" s="978">
        <v>3841</v>
      </c>
      <c r="L17" s="980">
        <v>4411</v>
      </c>
      <c r="M17" s="977">
        <f t="shared" si="0"/>
        <v>2217</v>
      </c>
      <c r="N17" s="981">
        <f t="shared" si="0"/>
        <v>2874</v>
      </c>
      <c r="O17" s="915">
        <f t="shared" si="0"/>
        <v>3301</v>
      </c>
      <c r="P17" s="927"/>
      <c r="Q17" s="929"/>
      <c r="R17" s="930"/>
      <c r="U17" s="1268"/>
      <c r="V17" s="1268"/>
    </row>
    <row r="18" spans="2:22" ht="42" customHeight="1">
      <c r="B18" s="892" t="s">
        <v>3010</v>
      </c>
      <c r="C18" s="885" t="str">
        <f t="shared" ref="C18:C26" si="2">B18&amp;" комплект фасадов "&amp;"для корпусов "&amp;F18</f>
        <v>ФП 600 AL black комплект фасадов для корпусов П 600</v>
      </c>
      <c r="D18" s="893" t="s">
        <v>2557</v>
      </c>
      <c r="E18" s="894"/>
      <c r="F18" s="895" t="s">
        <v>2088</v>
      </c>
      <c r="G18" s="895"/>
      <c r="H18" s="896"/>
      <c r="I18" s="1305">
        <v>40</v>
      </c>
      <c r="J18" s="898">
        <v>10154</v>
      </c>
      <c r="K18" s="978"/>
      <c r="L18" s="980"/>
      <c r="M18" s="977">
        <f t="shared" si="0"/>
        <v>7598</v>
      </c>
      <c r="N18" s="981"/>
      <c r="O18" s="915"/>
      <c r="P18" s="927"/>
      <c r="Q18" s="929"/>
      <c r="R18" s="930"/>
    </row>
    <row r="19" spans="2:22" ht="42" customHeight="1">
      <c r="B19" s="892" t="s">
        <v>3011</v>
      </c>
      <c r="C19" s="885" t="str">
        <f t="shared" si="2"/>
        <v>ФП 400 AL black комплект фасадов для корпусов П 400</v>
      </c>
      <c r="D19" s="893" t="s">
        <v>2559</v>
      </c>
      <c r="E19" s="894"/>
      <c r="F19" s="895" t="s">
        <v>2101</v>
      </c>
      <c r="G19" s="895"/>
      <c r="H19" s="908"/>
      <c r="I19" s="1305">
        <v>26</v>
      </c>
      <c r="J19" s="898">
        <v>8934</v>
      </c>
      <c r="K19" s="978"/>
      <c r="L19" s="980"/>
      <c r="M19" s="977">
        <f t="shared" si="0"/>
        <v>6685</v>
      </c>
      <c r="N19" s="977"/>
      <c r="O19" s="915"/>
      <c r="P19" s="927"/>
      <c r="Q19" s="929"/>
      <c r="R19" s="930"/>
    </row>
    <row r="20" spans="2:22" ht="42" customHeight="1">
      <c r="B20" s="892" t="s">
        <v>3788</v>
      </c>
      <c r="C20" s="900" t="str">
        <f t="shared" si="2"/>
        <v>ФП 550 AL Black комплект фасадов для корпусов ПТ 570</v>
      </c>
      <c r="D20" s="893" t="s">
        <v>3809</v>
      </c>
      <c r="E20" s="894"/>
      <c r="F20" s="895" t="s">
        <v>3792</v>
      </c>
      <c r="G20" s="895"/>
      <c r="H20" s="896"/>
      <c r="I20" s="1305">
        <v>13</v>
      </c>
      <c r="J20" s="898">
        <v>9012</v>
      </c>
      <c r="K20" s="978"/>
      <c r="L20" s="980"/>
      <c r="M20" s="977">
        <f t="shared" si="0"/>
        <v>6743</v>
      </c>
      <c r="N20" s="977"/>
      <c r="O20" s="915"/>
      <c r="P20" s="927"/>
      <c r="Q20" s="929"/>
      <c r="R20" s="930"/>
    </row>
    <row r="21" spans="2:22" ht="42" customHeight="1">
      <c r="B21" s="892" t="s">
        <v>3012</v>
      </c>
      <c r="C21" s="900" t="str">
        <f t="shared" si="2"/>
        <v>ФП 600 В-Л AL black комплект фасадов для корпусов П 600 В</v>
      </c>
      <c r="D21" s="893" t="s">
        <v>2561</v>
      </c>
      <c r="E21" s="894"/>
      <c r="F21" s="895" t="s">
        <v>2107</v>
      </c>
      <c r="G21" s="895"/>
      <c r="H21" s="896"/>
      <c r="I21" s="1305">
        <v>44</v>
      </c>
      <c r="J21" s="898">
        <v>10812</v>
      </c>
      <c r="K21" s="978"/>
      <c r="L21" s="980"/>
      <c r="M21" s="977">
        <f t="shared" si="0"/>
        <v>8090</v>
      </c>
      <c r="N21" s="977"/>
      <c r="O21" s="915"/>
      <c r="P21" s="927"/>
      <c r="Q21" s="929"/>
      <c r="R21" s="930"/>
    </row>
    <row r="22" spans="2:22" ht="42" customHeight="1">
      <c r="B22" s="892" t="s">
        <v>3013</v>
      </c>
      <c r="C22" s="900" t="str">
        <f t="shared" si="2"/>
        <v>ФП 600 В-Пр AL black комплект фасадов для корпусов П 600 В</v>
      </c>
      <c r="D22" s="893" t="s">
        <v>2561</v>
      </c>
      <c r="E22" s="894"/>
      <c r="F22" s="895" t="s">
        <v>2107</v>
      </c>
      <c r="G22" s="895"/>
      <c r="H22" s="896"/>
      <c r="I22" s="1305">
        <v>44</v>
      </c>
      <c r="J22" s="898">
        <v>10812</v>
      </c>
      <c r="K22" s="978"/>
      <c r="L22" s="980"/>
      <c r="M22" s="977">
        <f t="shared" si="0"/>
        <v>8090</v>
      </c>
      <c r="N22" s="977"/>
      <c r="O22" s="915"/>
      <c r="P22" s="927"/>
      <c r="Q22" s="929"/>
      <c r="R22" s="930"/>
    </row>
    <row r="23" spans="2:22" ht="42" customHeight="1">
      <c r="B23" s="892" t="s">
        <v>3014</v>
      </c>
      <c r="C23" s="900" t="str">
        <f t="shared" si="2"/>
        <v>ФП 400 В-Л AL black комплект фасадов для корпусов П 400 В</v>
      </c>
      <c r="D23" s="893" t="s">
        <v>2564</v>
      </c>
      <c r="E23" s="894"/>
      <c r="F23" s="895" t="s">
        <v>2120</v>
      </c>
      <c r="G23" s="895"/>
      <c r="H23" s="896"/>
      <c r="I23" s="1305">
        <v>30</v>
      </c>
      <c r="J23" s="898">
        <v>9514</v>
      </c>
      <c r="K23" s="978"/>
      <c r="L23" s="980"/>
      <c r="M23" s="977">
        <f t="shared" si="0"/>
        <v>7119</v>
      </c>
      <c r="N23" s="977"/>
      <c r="O23" s="915"/>
      <c r="P23" s="927"/>
      <c r="Q23" s="929"/>
      <c r="R23" s="930"/>
    </row>
    <row r="24" spans="2:22" ht="42" customHeight="1">
      <c r="B24" s="892" t="s">
        <v>3015</v>
      </c>
      <c r="C24" s="900" t="str">
        <f t="shared" si="2"/>
        <v>ФП 400 В-Пр AL black комплект фасадов для корпусов П 400 В</v>
      </c>
      <c r="D24" s="893" t="s">
        <v>2564</v>
      </c>
      <c r="E24" s="894"/>
      <c r="F24" s="895" t="s">
        <v>2120</v>
      </c>
      <c r="G24" s="895"/>
      <c r="H24" s="896"/>
      <c r="I24" s="1305">
        <v>30</v>
      </c>
      <c r="J24" s="898">
        <v>9514</v>
      </c>
      <c r="K24" s="978"/>
      <c r="L24" s="980"/>
      <c r="M24" s="977">
        <f t="shared" si="0"/>
        <v>7119</v>
      </c>
      <c r="N24" s="977"/>
      <c r="O24" s="915"/>
      <c r="P24" s="927"/>
      <c r="Q24" s="929"/>
      <c r="R24" s="930"/>
    </row>
    <row r="25" spans="2:22" ht="42" customHeight="1">
      <c r="B25" s="892" t="s">
        <v>3804</v>
      </c>
      <c r="C25" s="900" t="str">
        <f t="shared" si="2"/>
        <v>ФП 550 AL В-Л Black комплект фасадов для корпусов ПТ 570 В</v>
      </c>
      <c r="D25" s="893" t="s">
        <v>3808</v>
      </c>
      <c r="E25" s="894"/>
      <c r="F25" s="895" t="s">
        <v>3791</v>
      </c>
      <c r="G25" s="895"/>
      <c r="H25" s="896"/>
      <c r="I25" s="1305">
        <v>14</v>
      </c>
      <c r="J25" s="898">
        <v>9607</v>
      </c>
      <c r="K25" s="978"/>
      <c r="L25" s="980"/>
      <c r="M25" s="977">
        <f t="shared" si="0"/>
        <v>7188</v>
      </c>
      <c r="N25" s="977"/>
      <c r="O25" s="915"/>
      <c r="P25" s="927"/>
      <c r="Q25" s="929"/>
      <c r="R25" s="930"/>
    </row>
    <row r="26" spans="2:22" ht="42" customHeight="1">
      <c r="B26" s="892" t="s">
        <v>3805</v>
      </c>
      <c r="C26" s="900" t="str">
        <f t="shared" si="2"/>
        <v>ФП 550 AL В-Пр Black комплект фасадов для корпусов ПТ 570 В</v>
      </c>
      <c r="D26" s="893" t="s">
        <v>3808</v>
      </c>
      <c r="E26" s="894"/>
      <c r="F26" s="895" t="s">
        <v>3791</v>
      </c>
      <c r="G26" s="895"/>
      <c r="H26" s="896"/>
      <c r="I26" s="1305">
        <v>14</v>
      </c>
      <c r="J26" s="898">
        <v>9607</v>
      </c>
      <c r="K26" s="978"/>
      <c r="L26" s="980"/>
      <c r="M26" s="977">
        <f t="shared" si="0"/>
        <v>7188</v>
      </c>
      <c r="N26" s="977"/>
      <c r="O26" s="915"/>
      <c r="P26" s="927"/>
      <c r="Q26" s="929"/>
      <c r="R26" s="930"/>
    </row>
    <row r="27" spans="2:22" ht="42" customHeight="1">
      <c r="B27" s="892" t="s">
        <v>3016</v>
      </c>
      <c r="C27" s="885" t="str">
        <f>B27&amp;" комплект фасадов "&amp;"для корпусов "&amp;E27&amp;", "&amp;F27&amp;", "&amp;G27</f>
        <v>ФВ 600 AL black комплект фасадов для корпусов В 600, П 601, ПД 600</v>
      </c>
      <c r="D27" s="893" t="s">
        <v>2567</v>
      </c>
      <c r="E27" s="894" t="s">
        <v>2327</v>
      </c>
      <c r="F27" s="895" t="s">
        <v>2093</v>
      </c>
      <c r="G27" s="895" t="s">
        <v>2097</v>
      </c>
      <c r="H27" s="896"/>
      <c r="I27" s="1305">
        <v>14</v>
      </c>
      <c r="J27" s="898">
        <v>4809</v>
      </c>
      <c r="K27" s="978"/>
      <c r="L27" s="980"/>
      <c r="M27" s="977">
        <f t="shared" si="0"/>
        <v>3599</v>
      </c>
      <c r="N27" s="977"/>
      <c r="O27" s="915"/>
      <c r="P27" s="927"/>
      <c r="Q27" s="929"/>
      <c r="R27" s="930"/>
    </row>
    <row r="28" spans="2:22" ht="42" customHeight="1">
      <c r="B28" s="892" t="s">
        <v>3017</v>
      </c>
      <c r="C28" s="885" t="str">
        <f>B28&amp;" комплект фасадов "&amp;"для корпусов "&amp;E28&amp;", "&amp;F28&amp;", "&amp;G28</f>
        <v>ФВ 601 AL black комплект фасадов для корпусов В 609, П 601 В, ПД 600 В</v>
      </c>
      <c r="D28" s="893" t="s">
        <v>2570</v>
      </c>
      <c r="E28" s="894" t="s">
        <v>2272</v>
      </c>
      <c r="F28" s="895" t="s">
        <v>2112</v>
      </c>
      <c r="G28" s="895" t="s">
        <v>2116</v>
      </c>
      <c r="H28" s="896"/>
      <c r="I28" s="1305">
        <v>18</v>
      </c>
      <c r="J28" s="898">
        <v>5467</v>
      </c>
      <c r="K28" s="978"/>
      <c r="L28" s="980"/>
      <c r="M28" s="977">
        <f t="shared" si="0"/>
        <v>4091</v>
      </c>
      <c r="N28" s="977"/>
      <c r="O28" s="915"/>
      <c r="P28" s="927"/>
      <c r="Q28" s="929"/>
      <c r="R28" s="930"/>
    </row>
    <row r="29" spans="2:22" ht="383.25" customHeight="1" thickBot="1">
      <c r="B29" s="1588" t="s">
        <v>3777</v>
      </c>
      <c r="C29" s="1589"/>
      <c r="D29" s="1678"/>
      <c r="E29" s="1589"/>
      <c r="F29" s="1589"/>
      <c r="G29" s="1589"/>
      <c r="H29" s="1589"/>
      <c r="I29" s="1678"/>
      <c r="J29" s="1589"/>
      <c r="K29" s="1589"/>
      <c r="L29" s="1589"/>
      <c r="M29" s="1589"/>
      <c r="N29" s="1589"/>
      <c r="O29" s="1612"/>
      <c r="P29" s="800"/>
      <c r="Q29" s="787"/>
      <c r="R29" s="788"/>
    </row>
    <row r="30" spans="2:22" ht="41.25" customHeight="1">
      <c r="B30" s="1605" t="s">
        <v>2842</v>
      </c>
      <c r="C30" s="1606"/>
      <c r="D30" s="1606"/>
      <c r="E30" s="1606"/>
      <c r="F30" s="1606"/>
      <c r="G30" s="1606"/>
      <c r="H30" s="1606"/>
      <c r="I30" s="1606"/>
      <c r="J30" s="1606"/>
      <c r="K30" s="1606"/>
      <c r="L30" s="1606"/>
      <c r="M30" s="1606"/>
      <c r="N30" s="1606"/>
      <c r="O30" s="1611"/>
      <c r="P30" s="941"/>
      <c r="Q30" s="925"/>
      <c r="R30" s="926"/>
    </row>
    <row r="31" spans="2:22" ht="41.25" customHeight="1">
      <c r="B31" s="884" t="s">
        <v>2759</v>
      </c>
      <c r="C31" s="885" t="str">
        <f>B31&amp;" комплект фасадов "&amp;"для корпусов "&amp;E31</f>
        <v>Ф 300 Вива комплект фасадов для корпусов Н 300</v>
      </c>
      <c r="D31" s="886" t="s">
        <v>2572</v>
      </c>
      <c r="E31" s="887" t="s">
        <v>2126</v>
      </c>
      <c r="F31" s="888"/>
      <c r="G31" s="888"/>
      <c r="H31" s="885"/>
      <c r="I31" s="889">
        <v>4</v>
      </c>
      <c r="J31" s="890">
        <v>1280</v>
      </c>
      <c r="K31" s="980">
        <v>1619</v>
      </c>
      <c r="L31" s="980">
        <v>1772</v>
      </c>
      <c r="M31" s="977">
        <f t="shared" ref="M31:O39" si="3">ROUNDUP(CEILING(J31*(1-скидка),1)*(1+наценка),1)</f>
        <v>958</v>
      </c>
      <c r="N31" s="981">
        <f t="shared" si="3"/>
        <v>1212</v>
      </c>
      <c r="O31" s="915">
        <f t="shared" si="3"/>
        <v>1326</v>
      </c>
      <c r="P31" s="942"/>
      <c r="Q31" s="984"/>
      <c r="R31" s="930"/>
      <c r="U31" s="1268"/>
      <c r="V31" s="1268"/>
    </row>
    <row r="32" spans="2:22" ht="41.25" customHeight="1">
      <c r="B32" s="884" t="s">
        <v>2760</v>
      </c>
      <c r="C32" s="885" t="str">
        <f>B32&amp;" комплект фасадов "&amp;"для корпусов "&amp;E32&amp;", "&amp;H32</f>
        <v>Ф 300-2 Вива комплект фасадов для корпусов Н 600, М 600</v>
      </c>
      <c r="D32" s="886" t="s">
        <v>2573</v>
      </c>
      <c r="E32" s="887" t="s">
        <v>2147</v>
      </c>
      <c r="F32" s="888"/>
      <c r="G32" s="888"/>
      <c r="H32" s="885" t="s">
        <v>2172</v>
      </c>
      <c r="I32" s="889">
        <v>7</v>
      </c>
      <c r="J32" s="890">
        <v>2560</v>
      </c>
      <c r="K32" s="980">
        <v>3238</v>
      </c>
      <c r="L32" s="980">
        <v>3543</v>
      </c>
      <c r="M32" s="977">
        <f t="shared" si="3"/>
        <v>1916</v>
      </c>
      <c r="N32" s="981">
        <f t="shared" si="3"/>
        <v>2423</v>
      </c>
      <c r="O32" s="915">
        <f t="shared" si="3"/>
        <v>2651</v>
      </c>
      <c r="P32" s="942"/>
      <c r="Q32" s="945"/>
      <c r="R32" s="930"/>
      <c r="U32" s="1268"/>
      <c r="V32" s="1268"/>
    </row>
    <row r="33" spans="2:22" ht="41.25" customHeight="1">
      <c r="B33" s="892" t="s">
        <v>2761</v>
      </c>
      <c r="C33" s="885" t="str">
        <f>B33&amp;" комплект фасадов "&amp;"для корпусов "&amp;E33</f>
        <v>Ф 350 Вива комплект фасадов для корпусов Н 350</v>
      </c>
      <c r="D33" s="893" t="s">
        <v>2575</v>
      </c>
      <c r="E33" s="894" t="s">
        <v>2131</v>
      </c>
      <c r="F33" s="895"/>
      <c r="G33" s="895"/>
      <c r="H33" s="896" t="s">
        <v>2594</v>
      </c>
      <c r="I33" s="1305">
        <v>4</v>
      </c>
      <c r="J33" s="898">
        <v>1478</v>
      </c>
      <c r="K33" s="978">
        <v>1875</v>
      </c>
      <c r="L33" s="980">
        <v>2042</v>
      </c>
      <c r="M33" s="977">
        <f t="shared" si="3"/>
        <v>1106</v>
      </c>
      <c r="N33" s="981">
        <f t="shared" si="3"/>
        <v>1403</v>
      </c>
      <c r="O33" s="915">
        <f t="shared" si="3"/>
        <v>1528</v>
      </c>
      <c r="P33" s="942"/>
      <c r="Q33" s="945"/>
      <c r="R33" s="930"/>
      <c r="U33" s="1268"/>
      <c r="V33" s="1268"/>
    </row>
    <row r="34" spans="2:22" ht="42" customHeight="1">
      <c r="B34" s="892" t="s">
        <v>2762</v>
      </c>
      <c r="C34" s="885" t="str">
        <f>B34&amp;" комплект фасадов "&amp;"для корпусов "&amp;E34</f>
        <v>Ф 350-2 Вива комплект фасадов для корпусов Н 700</v>
      </c>
      <c r="D34" s="893" t="s">
        <v>2576</v>
      </c>
      <c r="E34" s="894" t="s">
        <v>2152</v>
      </c>
      <c r="F34" s="895"/>
      <c r="G34" s="895"/>
      <c r="H34" s="896"/>
      <c r="I34" s="1305">
        <v>7</v>
      </c>
      <c r="J34" s="898">
        <v>2956</v>
      </c>
      <c r="K34" s="978">
        <v>3750</v>
      </c>
      <c r="L34" s="980">
        <v>4085</v>
      </c>
      <c r="M34" s="977">
        <f t="shared" si="3"/>
        <v>2212</v>
      </c>
      <c r="N34" s="981">
        <f t="shared" si="3"/>
        <v>2806</v>
      </c>
      <c r="O34" s="915">
        <f t="shared" si="3"/>
        <v>3057</v>
      </c>
      <c r="P34" s="942"/>
      <c r="Q34" s="945"/>
      <c r="R34" s="930"/>
      <c r="U34" s="1268"/>
      <c r="V34" s="1268"/>
    </row>
    <row r="35" spans="2:22" ht="42" customHeight="1">
      <c r="B35" s="892" t="s">
        <v>2763</v>
      </c>
      <c r="C35" s="885" t="str">
        <f>B35&amp;" комплект фасадов "&amp;"для корпусов "&amp;E35</f>
        <v>Ф 400 Вива комплект фасадов для корпусов Н 400</v>
      </c>
      <c r="D35" s="893" t="s">
        <v>2578</v>
      </c>
      <c r="E35" s="894" t="s">
        <v>2135</v>
      </c>
      <c r="F35" s="895"/>
      <c r="G35" s="895"/>
      <c r="H35" s="896" t="s">
        <v>2594</v>
      </c>
      <c r="I35" s="1305">
        <v>5</v>
      </c>
      <c r="J35" s="976">
        <v>1670</v>
      </c>
      <c r="K35" s="976">
        <v>2125</v>
      </c>
      <c r="L35" s="979">
        <v>2296</v>
      </c>
      <c r="M35" s="977">
        <f t="shared" si="3"/>
        <v>1250</v>
      </c>
      <c r="N35" s="981">
        <f t="shared" si="3"/>
        <v>1590</v>
      </c>
      <c r="O35" s="915">
        <f t="shared" si="3"/>
        <v>1718</v>
      </c>
      <c r="P35" s="942"/>
      <c r="Q35" s="945"/>
      <c r="R35" s="930"/>
      <c r="U35" s="1268"/>
      <c r="V35" s="1268"/>
    </row>
    <row r="36" spans="2:22" ht="42" customHeight="1">
      <c r="B36" s="892" t="s">
        <v>2764</v>
      </c>
      <c r="C36" s="885" t="str">
        <f>B36&amp;" комплект фасадов "&amp;"для корпусов "&amp;E36&amp;", "&amp;H36</f>
        <v>Ф 400-2 Вива комплект фасадов для корпусов Н 800, М 800</v>
      </c>
      <c r="D36" s="893" t="s">
        <v>2579</v>
      </c>
      <c r="E36" s="894" t="s">
        <v>2156</v>
      </c>
      <c r="F36" s="895"/>
      <c r="G36" s="895"/>
      <c r="H36" s="896" t="s">
        <v>2174</v>
      </c>
      <c r="I36" s="1305">
        <v>9</v>
      </c>
      <c r="J36" s="976">
        <v>3340</v>
      </c>
      <c r="K36" s="976">
        <v>4250</v>
      </c>
      <c r="L36" s="979">
        <v>4623</v>
      </c>
      <c r="M36" s="977">
        <f t="shared" si="3"/>
        <v>2499</v>
      </c>
      <c r="N36" s="981">
        <f t="shared" si="3"/>
        <v>3180</v>
      </c>
      <c r="O36" s="915">
        <f t="shared" si="3"/>
        <v>3459</v>
      </c>
      <c r="P36" s="942"/>
      <c r="Q36" s="945"/>
      <c r="R36" s="930"/>
      <c r="U36" s="1268"/>
      <c r="V36" s="1268"/>
    </row>
    <row r="37" spans="2:22" ht="42" customHeight="1">
      <c r="B37" s="892" t="s">
        <v>2765</v>
      </c>
      <c r="C37" s="885" t="str">
        <f>B37&amp;" комплект фасадов "&amp;"для корпусов "&amp;E37</f>
        <v>Ф 450 Вива комплект фасадов для корпусов Н 450</v>
      </c>
      <c r="D37" s="893" t="s">
        <v>2581</v>
      </c>
      <c r="E37" s="894" t="s">
        <v>2139</v>
      </c>
      <c r="F37" s="904"/>
      <c r="G37" s="895"/>
      <c r="H37" s="896" t="s">
        <v>2594</v>
      </c>
      <c r="I37" s="654">
        <v>5</v>
      </c>
      <c r="J37" s="976">
        <v>1862</v>
      </c>
      <c r="K37" s="976">
        <v>2375</v>
      </c>
      <c r="L37" s="979">
        <v>2583</v>
      </c>
      <c r="M37" s="977">
        <f t="shared" si="3"/>
        <v>1394</v>
      </c>
      <c r="N37" s="981">
        <f t="shared" si="3"/>
        <v>1777</v>
      </c>
      <c r="O37" s="915">
        <f t="shared" si="3"/>
        <v>1933</v>
      </c>
      <c r="P37" s="942"/>
      <c r="Q37" s="945"/>
      <c r="R37" s="930"/>
      <c r="U37" s="1268"/>
      <c r="V37" s="1268"/>
    </row>
    <row r="38" spans="2:22" ht="42" customHeight="1">
      <c r="B38" s="892" t="s">
        <v>2766</v>
      </c>
      <c r="C38" s="885" t="str">
        <f>B38&amp;" комплект фасадов "&amp;"для корпусов "&amp;E38&amp;", "&amp;H38</f>
        <v>Ф 500 Вива комплект фасадов для корпусов Н 500, М 500</v>
      </c>
      <c r="D38" s="893" t="s">
        <v>2583</v>
      </c>
      <c r="E38" s="894" t="s">
        <v>2143</v>
      </c>
      <c r="F38" s="895"/>
      <c r="G38" s="895"/>
      <c r="H38" s="896" t="s">
        <v>2170</v>
      </c>
      <c r="I38" s="654">
        <v>6</v>
      </c>
      <c r="J38" s="976">
        <v>2054</v>
      </c>
      <c r="K38" s="976">
        <v>2624</v>
      </c>
      <c r="L38" s="979">
        <v>2851</v>
      </c>
      <c r="M38" s="977">
        <f t="shared" si="3"/>
        <v>1537</v>
      </c>
      <c r="N38" s="981">
        <f t="shared" si="3"/>
        <v>1964</v>
      </c>
      <c r="O38" s="915">
        <f t="shared" si="3"/>
        <v>2134</v>
      </c>
      <c r="P38" s="942"/>
      <c r="Q38" s="945"/>
      <c r="R38" s="930"/>
      <c r="U38" s="1268"/>
      <c r="V38" s="1268"/>
    </row>
    <row r="39" spans="2:22" ht="42" customHeight="1">
      <c r="B39" s="892" t="s">
        <v>2757</v>
      </c>
      <c r="C39" s="885" t="str">
        <f>B39&amp;" комплект фасадов "&amp;"для корпусов "&amp;E39&amp;", "&amp;F39&amp;", "&amp;G39&amp;", "&amp;H39</f>
        <v>Ф 600 Вива комплект фасадов для корпусов Н 600, ПД 600 В, ПД 600, М 600</v>
      </c>
      <c r="D39" s="893" t="s">
        <v>2567</v>
      </c>
      <c r="E39" s="903" t="s">
        <v>2147</v>
      </c>
      <c r="F39" s="904" t="s">
        <v>2116</v>
      </c>
      <c r="G39" s="904" t="s">
        <v>2097</v>
      </c>
      <c r="H39" s="905" t="s">
        <v>2172</v>
      </c>
      <c r="I39" s="1305">
        <v>7</v>
      </c>
      <c r="J39" s="976">
        <v>2438</v>
      </c>
      <c r="K39" s="976">
        <v>3124</v>
      </c>
      <c r="L39" s="979">
        <v>3393</v>
      </c>
      <c r="M39" s="977">
        <f t="shared" si="3"/>
        <v>1825</v>
      </c>
      <c r="N39" s="981">
        <f t="shared" si="3"/>
        <v>2338</v>
      </c>
      <c r="O39" s="915">
        <f t="shared" si="3"/>
        <v>2539</v>
      </c>
      <c r="P39" s="942"/>
      <c r="Q39" s="945"/>
      <c r="R39" s="930"/>
      <c r="U39" s="1268"/>
      <c r="V39" s="1268"/>
    </row>
    <row r="40" spans="2:22" ht="220.5" customHeight="1" thickBot="1">
      <c r="B40" s="1588" t="s">
        <v>3712</v>
      </c>
      <c r="C40" s="1589"/>
      <c r="D40" s="1678"/>
      <c r="E40" s="1589"/>
      <c r="F40" s="1589"/>
      <c r="G40" s="1589"/>
      <c r="H40" s="1589"/>
      <c r="I40" s="1678"/>
      <c r="J40" s="1589"/>
      <c r="K40" s="1589"/>
      <c r="L40" s="1589"/>
      <c r="M40" s="1589"/>
      <c r="N40" s="1589"/>
      <c r="O40" s="1612"/>
      <c r="P40" s="786"/>
      <c r="Q40" s="787"/>
      <c r="R40" s="788"/>
    </row>
    <row r="41" spans="2:22" ht="41.25" customHeight="1">
      <c r="B41" s="1605" t="s">
        <v>2584</v>
      </c>
      <c r="C41" s="1606"/>
      <c r="D41" s="1606"/>
      <c r="E41" s="1606"/>
      <c r="F41" s="1606"/>
      <c r="G41" s="1606"/>
      <c r="H41" s="1606"/>
      <c r="I41" s="1606"/>
      <c r="J41" s="1606"/>
      <c r="K41" s="1606"/>
      <c r="L41" s="1606"/>
      <c r="M41" s="1606"/>
      <c r="N41" s="1606"/>
      <c r="O41" s="1611"/>
      <c r="P41" s="924"/>
      <c r="Q41" s="925"/>
      <c r="R41" s="926"/>
    </row>
    <row r="42" spans="2:22" ht="41.25" customHeight="1">
      <c r="B42" s="884" t="s">
        <v>2767</v>
      </c>
      <c r="C42" s="885" t="str">
        <f>B42&amp;" комплект фасадов "&amp;"для корпусов "&amp;E42</f>
        <v>ФБ 150 Вива комплект фасадов для корпусов НБ 150</v>
      </c>
      <c r="D42" s="886" t="s">
        <v>2586</v>
      </c>
      <c r="E42" s="887" t="s">
        <v>2161</v>
      </c>
      <c r="F42" s="888"/>
      <c r="G42" s="888"/>
      <c r="H42" s="885"/>
      <c r="I42" s="889">
        <v>2</v>
      </c>
      <c r="J42" s="890">
        <v>704</v>
      </c>
      <c r="K42" s="980">
        <v>870</v>
      </c>
      <c r="L42" s="980">
        <v>960</v>
      </c>
      <c r="M42" s="977">
        <f t="shared" ref="M42:O43" si="4">ROUNDUP(CEILING(J42*(1-скидка),1)*(1+наценка),1)</f>
        <v>527</v>
      </c>
      <c r="N42" s="981">
        <f t="shared" si="4"/>
        <v>651</v>
      </c>
      <c r="O42" s="915">
        <f t="shared" si="4"/>
        <v>719</v>
      </c>
      <c r="P42" s="927"/>
      <c r="Q42" s="929"/>
      <c r="R42" s="930"/>
      <c r="U42" s="1268"/>
      <c r="V42" s="1268"/>
    </row>
    <row r="43" spans="2:22" ht="41.25" customHeight="1">
      <c r="B43" s="892" t="s">
        <v>2768</v>
      </c>
      <c r="C43" s="885" t="str">
        <f>B43&amp;" комплект фасадов "&amp;"для корпусов "&amp;E43</f>
        <v>ФБ 200 Вива комплект фасадов для корпусов НБ 200</v>
      </c>
      <c r="D43" s="893" t="s">
        <v>2588</v>
      </c>
      <c r="E43" s="894" t="s">
        <v>2165</v>
      </c>
      <c r="F43" s="895"/>
      <c r="G43" s="895"/>
      <c r="H43" s="896"/>
      <c r="I43" s="1305">
        <v>3</v>
      </c>
      <c r="J43" s="898">
        <v>896</v>
      </c>
      <c r="K43" s="978">
        <v>1120</v>
      </c>
      <c r="L43" s="978">
        <v>1230</v>
      </c>
      <c r="M43" s="981">
        <f t="shared" si="4"/>
        <v>671</v>
      </c>
      <c r="N43" s="981">
        <f t="shared" si="4"/>
        <v>838</v>
      </c>
      <c r="O43" s="915">
        <f t="shared" si="4"/>
        <v>921</v>
      </c>
      <c r="P43" s="927"/>
      <c r="Q43" s="929"/>
      <c r="R43" s="930"/>
      <c r="U43" s="1268"/>
      <c r="V43" s="1268"/>
    </row>
    <row r="44" spans="2:22" ht="222" customHeight="1" thickBot="1">
      <c r="B44" s="1588" t="s">
        <v>3778</v>
      </c>
      <c r="C44" s="1589"/>
      <c r="D44" s="1678"/>
      <c r="E44" s="1589"/>
      <c r="F44" s="1589"/>
      <c r="G44" s="1589"/>
      <c r="H44" s="1589"/>
      <c r="I44" s="1678"/>
      <c r="J44" s="1589"/>
      <c r="K44" s="1589"/>
      <c r="L44" s="1589"/>
      <c r="M44" s="1589"/>
      <c r="N44" s="1589"/>
      <c r="O44" s="1612"/>
      <c r="P44" s="800"/>
      <c r="Q44" s="787"/>
      <c r="R44" s="788"/>
    </row>
    <row r="45" spans="2:22" ht="42" customHeight="1">
      <c r="B45" s="1605" t="s">
        <v>2847</v>
      </c>
      <c r="C45" s="1606"/>
      <c r="D45" s="1606"/>
      <c r="E45" s="1606"/>
      <c r="F45" s="1606"/>
      <c r="G45" s="1606"/>
      <c r="H45" s="1606"/>
      <c r="I45" s="1606"/>
      <c r="J45" s="1606"/>
      <c r="K45" s="1606"/>
      <c r="L45" s="1606"/>
      <c r="M45" s="1606"/>
      <c r="N45" s="1606"/>
      <c r="O45" s="1611"/>
      <c r="P45" s="924"/>
      <c r="Q45" s="925"/>
      <c r="R45" s="926"/>
    </row>
    <row r="46" spans="2:22" ht="41.25" customHeight="1">
      <c r="B46" s="884" t="s">
        <v>2760</v>
      </c>
      <c r="C46" s="885" t="str">
        <f>B46&amp;" комплект фасадов "&amp;"для корпусов "&amp;E46&amp;", "&amp;H46</f>
        <v>Ф 300-2 Вива комплект фасадов для корпусов Н 600, М 600</v>
      </c>
      <c r="D46" s="886" t="s">
        <v>2573</v>
      </c>
      <c r="E46" s="887" t="s">
        <v>2147</v>
      </c>
      <c r="F46" s="888"/>
      <c r="G46" s="888"/>
      <c r="H46" s="885" t="s">
        <v>2172</v>
      </c>
      <c r="I46" s="889">
        <v>7</v>
      </c>
      <c r="J46" s="890">
        <v>2516</v>
      </c>
      <c r="K46" s="980">
        <v>3194</v>
      </c>
      <c r="L46" s="980">
        <v>3543</v>
      </c>
      <c r="M46" s="977">
        <f t="shared" ref="M46:O54" si="5">ROUNDUP(CEILING(J46*(1-скидка),1)*(1+наценка),1)</f>
        <v>1883</v>
      </c>
      <c r="N46" s="981">
        <f t="shared" si="5"/>
        <v>2390</v>
      </c>
      <c r="O46" s="915">
        <f t="shared" si="5"/>
        <v>2651</v>
      </c>
      <c r="P46" s="927"/>
      <c r="Q46" s="929"/>
      <c r="R46" s="930"/>
      <c r="U46" s="1268"/>
      <c r="V46" s="1268"/>
    </row>
    <row r="47" spans="2:22" ht="41.25" customHeight="1">
      <c r="B47" s="892" t="s">
        <v>2761</v>
      </c>
      <c r="C47" s="885" t="str">
        <f>B47&amp;" комплект фасадов "&amp;"для корпусов "&amp;E47</f>
        <v>Ф 350 Вива комплект фасадов для корпусов Н 350</v>
      </c>
      <c r="D47" s="893" t="s">
        <v>2575</v>
      </c>
      <c r="E47" s="894" t="s">
        <v>2131</v>
      </c>
      <c r="F47" s="895"/>
      <c r="G47" s="895"/>
      <c r="H47" s="896" t="s">
        <v>2594</v>
      </c>
      <c r="I47" s="1305">
        <v>4</v>
      </c>
      <c r="J47" s="898">
        <v>1478</v>
      </c>
      <c r="K47" s="978">
        <v>1875</v>
      </c>
      <c r="L47" s="980">
        <v>2042</v>
      </c>
      <c r="M47" s="977">
        <f t="shared" si="5"/>
        <v>1106</v>
      </c>
      <c r="N47" s="981">
        <f t="shared" si="5"/>
        <v>1403</v>
      </c>
      <c r="O47" s="915">
        <f t="shared" si="5"/>
        <v>1528</v>
      </c>
      <c r="P47" s="927"/>
      <c r="Q47" s="929"/>
      <c r="R47" s="930"/>
      <c r="U47" s="1268"/>
      <c r="V47" s="1268"/>
    </row>
    <row r="48" spans="2:22" ht="41.25" customHeight="1">
      <c r="B48" s="892" t="s">
        <v>2763</v>
      </c>
      <c r="C48" s="885" t="str">
        <f>B48&amp;" комплект фасадов "&amp;"для корпусов "&amp;E48</f>
        <v>Ф 400 Вива комплект фасадов для корпусов Н 400</v>
      </c>
      <c r="D48" s="893" t="s">
        <v>2578</v>
      </c>
      <c r="E48" s="894" t="s">
        <v>2135</v>
      </c>
      <c r="F48" s="895"/>
      <c r="G48" s="895"/>
      <c r="H48" s="896" t="s">
        <v>2594</v>
      </c>
      <c r="I48" s="1305">
        <v>5</v>
      </c>
      <c r="J48" s="919">
        <v>1641</v>
      </c>
      <c r="K48" s="976">
        <v>2096</v>
      </c>
      <c r="L48" s="979">
        <v>2296</v>
      </c>
      <c r="M48" s="977">
        <f t="shared" si="5"/>
        <v>1228</v>
      </c>
      <c r="N48" s="981">
        <f t="shared" si="5"/>
        <v>1569</v>
      </c>
      <c r="O48" s="915">
        <f t="shared" si="5"/>
        <v>1718</v>
      </c>
      <c r="P48" s="927"/>
      <c r="Q48" s="929"/>
      <c r="R48" s="930"/>
      <c r="U48" s="1268"/>
      <c r="V48" s="1268"/>
    </row>
    <row r="49" spans="2:22" ht="41.25" customHeight="1">
      <c r="B49" s="892" t="s">
        <v>2764</v>
      </c>
      <c r="C49" s="885" t="str">
        <f>B49&amp;" комплект фасадов "&amp;"для корпусов "&amp;E49&amp;", "&amp;H49</f>
        <v>Ф 400-2 Вива комплект фасадов для корпусов Н 800, М 800</v>
      </c>
      <c r="D49" s="893" t="s">
        <v>2579</v>
      </c>
      <c r="E49" s="894" t="s">
        <v>2156</v>
      </c>
      <c r="F49" s="895"/>
      <c r="G49" s="908"/>
      <c r="H49" s="896" t="s">
        <v>2174</v>
      </c>
      <c r="I49" s="1305">
        <v>9</v>
      </c>
      <c r="J49" s="919">
        <v>3282</v>
      </c>
      <c r="K49" s="976">
        <v>4192</v>
      </c>
      <c r="L49" s="979">
        <v>4623</v>
      </c>
      <c r="M49" s="977">
        <f t="shared" si="5"/>
        <v>2456</v>
      </c>
      <c r="N49" s="981">
        <f t="shared" si="5"/>
        <v>3137</v>
      </c>
      <c r="O49" s="915">
        <f t="shared" si="5"/>
        <v>3459</v>
      </c>
      <c r="P49" s="927"/>
      <c r="Q49" s="929"/>
      <c r="R49" s="930"/>
      <c r="U49" s="1268"/>
      <c r="V49" s="1268"/>
    </row>
    <row r="50" spans="2:22" ht="41.25" customHeight="1">
      <c r="B50" s="892" t="s">
        <v>2765</v>
      </c>
      <c r="C50" s="885" t="str">
        <f>B50&amp;" комплект фасадов "&amp;"для корпусов "&amp;E50</f>
        <v>Ф 450 Вива комплект фасадов для корпусов Н 450</v>
      </c>
      <c r="D50" s="893" t="s">
        <v>2581</v>
      </c>
      <c r="E50" s="894" t="s">
        <v>2139</v>
      </c>
      <c r="F50" s="904"/>
      <c r="G50" s="895"/>
      <c r="H50" s="896" t="s">
        <v>2594</v>
      </c>
      <c r="I50" s="654">
        <v>5</v>
      </c>
      <c r="J50" s="976">
        <v>1862</v>
      </c>
      <c r="K50" s="976">
        <v>2375</v>
      </c>
      <c r="L50" s="979">
        <v>2583</v>
      </c>
      <c r="M50" s="977">
        <f t="shared" si="5"/>
        <v>1394</v>
      </c>
      <c r="N50" s="981">
        <f t="shared" si="5"/>
        <v>1777</v>
      </c>
      <c r="O50" s="915">
        <f t="shared" si="5"/>
        <v>1933</v>
      </c>
      <c r="P50" s="927"/>
      <c r="Q50" s="929"/>
      <c r="R50" s="930"/>
      <c r="U50" s="1268"/>
      <c r="V50" s="1268"/>
    </row>
    <row r="51" spans="2:22" ht="42" customHeight="1">
      <c r="B51" s="892" t="s">
        <v>2766</v>
      </c>
      <c r="C51" s="885" t="str">
        <f>B51&amp;" комплект фасадов "&amp;"для корпусов "&amp;E51&amp;", "&amp;H51</f>
        <v>Ф 500 Вива комплект фасадов для корпусов Н 500, М 500</v>
      </c>
      <c r="D51" s="893" t="s">
        <v>2583</v>
      </c>
      <c r="E51" s="894" t="s">
        <v>2143</v>
      </c>
      <c r="F51" s="895"/>
      <c r="G51" s="895"/>
      <c r="H51" s="896" t="s">
        <v>2170</v>
      </c>
      <c r="I51" s="654">
        <v>6</v>
      </c>
      <c r="J51" s="919">
        <v>2025</v>
      </c>
      <c r="K51" s="976">
        <v>2595</v>
      </c>
      <c r="L51" s="979">
        <v>2851</v>
      </c>
      <c r="M51" s="977">
        <f t="shared" si="5"/>
        <v>1516</v>
      </c>
      <c r="N51" s="981">
        <f t="shared" si="5"/>
        <v>1942</v>
      </c>
      <c r="O51" s="915">
        <f t="shared" si="5"/>
        <v>2134</v>
      </c>
      <c r="P51" s="927"/>
      <c r="Q51" s="929"/>
      <c r="R51" s="930"/>
      <c r="U51" s="1268"/>
      <c r="V51" s="1268"/>
    </row>
    <row r="52" spans="2:22" ht="41.25" customHeight="1">
      <c r="B52" s="892" t="s">
        <v>2757</v>
      </c>
      <c r="C52" s="885" t="str">
        <f>B52&amp;" комплект фасадов "&amp;"для корпусов "&amp;E52&amp;", "&amp;F52&amp;", "&amp;G52&amp;", "&amp;H52</f>
        <v>Ф 600 Вива комплект фасадов для корпусов Н 600, ПД 600 В, ПД 600, М 600</v>
      </c>
      <c r="D52" s="893" t="s">
        <v>2567</v>
      </c>
      <c r="E52" s="903" t="s">
        <v>2147</v>
      </c>
      <c r="F52" s="904" t="s">
        <v>2116</v>
      </c>
      <c r="G52" s="904" t="s">
        <v>2097</v>
      </c>
      <c r="H52" s="905" t="s">
        <v>2172</v>
      </c>
      <c r="I52" s="1305">
        <v>7</v>
      </c>
      <c r="J52" s="919">
        <v>2409</v>
      </c>
      <c r="K52" s="976">
        <v>3095</v>
      </c>
      <c r="L52" s="979">
        <v>3393</v>
      </c>
      <c r="M52" s="977">
        <f t="shared" si="5"/>
        <v>1803</v>
      </c>
      <c r="N52" s="981">
        <f t="shared" si="5"/>
        <v>2316</v>
      </c>
      <c r="O52" s="915">
        <f t="shared" si="5"/>
        <v>2539</v>
      </c>
      <c r="P52" s="927"/>
      <c r="Q52" s="929"/>
      <c r="R52" s="930"/>
      <c r="U52" s="1268"/>
      <c r="V52" s="1268"/>
    </row>
    <row r="53" spans="2:22" ht="41.25" customHeight="1">
      <c r="B53" s="1309" t="s">
        <v>2769</v>
      </c>
      <c r="C53" s="885" t="str">
        <f>B53&amp;" комплект фасадов "&amp;E53</f>
        <v>ФПМ 450 Вива комплект фасадов для посудомоечной машины</v>
      </c>
      <c r="D53" s="893" t="s">
        <v>2581</v>
      </c>
      <c r="E53" s="1679" t="s">
        <v>2591</v>
      </c>
      <c r="F53" s="1680"/>
      <c r="G53" s="1680"/>
      <c r="H53" s="1681"/>
      <c r="I53" s="889">
        <v>5</v>
      </c>
      <c r="J53" s="976">
        <v>1833</v>
      </c>
      <c r="K53" s="976">
        <v>2346</v>
      </c>
      <c r="L53" s="979">
        <v>2584</v>
      </c>
      <c r="M53" s="977">
        <f t="shared" si="5"/>
        <v>1372</v>
      </c>
      <c r="N53" s="981">
        <f t="shared" si="5"/>
        <v>1756</v>
      </c>
      <c r="O53" s="915">
        <f t="shared" si="5"/>
        <v>1934</v>
      </c>
      <c r="P53" s="927"/>
      <c r="Q53" s="929"/>
      <c r="R53" s="930"/>
      <c r="U53" s="1268"/>
      <c r="V53" s="1268"/>
    </row>
    <row r="54" spans="2:22" ht="41.25" customHeight="1">
      <c r="B54" s="1309" t="s">
        <v>2770</v>
      </c>
      <c r="C54" s="885" t="str">
        <f>B54&amp;" комплект фасадов "&amp;E54</f>
        <v>ФПМ 600 Вива комплект фасадов для посудомоечной машины</v>
      </c>
      <c r="D54" s="893" t="s">
        <v>2567</v>
      </c>
      <c r="E54" s="1679" t="s">
        <v>2591</v>
      </c>
      <c r="F54" s="1680"/>
      <c r="G54" s="1680"/>
      <c r="H54" s="1681"/>
      <c r="I54" s="1305">
        <v>7</v>
      </c>
      <c r="J54" s="976">
        <v>2409</v>
      </c>
      <c r="K54" s="976">
        <v>3095</v>
      </c>
      <c r="L54" s="979">
        <v>3393</v>
      </c>
      <c r="M54" s="977">
        <f t="shared" si="5"/>
        <v>1803</v>
      </c>
      <c r="N54" s="981">
        <f t="shared" si="5"/>
        <v>2316</v>
      </c>
      <c r="O54" s="915">
        <f t="shared" si="5"/>
        <v>2539</v>
      </c>
      <c r="P54" s="927"/>
      <c r="Q54" s="929"/>
      <c r="R54" s="930"/>
      <c r="U54" s="1268"/>
      <c r="V54" s="1268"/>
    </row>
    <row r="55" spans="2:22" ht="41.25" customHeight="1">
      <c r="B55" s="1698" t="s">
        <v>2843</v>
      </c>
      <c r="C55" s="1684"/>
      <c r="D55" s="1684"/>
      <c r="E55" s="1684"/>
      <c r="F55" s="1684"/>
      <c r="G55" s="1684"/>
      <c r="H55" s="1684"/>
      <c r="I55" s="1684"/>
      <c r="J55" s="1684"/>
      <c r="K55" s="1684"/>
      <c r="L55" s="1684"/>
      <c r="M55" s="1684"/>
      <c r="N55" s="1684"/>
      <c r="O55" s="1699"/>
      <c r="P55" s="927"/>
      <c r="Q55" s="929"/>
      <c r="R55" s="930"/>
    </row>
    <row r="56" spans="2:22" ht="41.25" customHeight="1">
      <c r="B56" s="884" t="s">
        <v>2939</v>
      </c>
      <c r="C56" s="885" t="str">
        <f>B56&amp;" комплект фасадов "&amp;"для корпусов "&amp;H56</f>
        <v>ПБ 720 У EVO Вива комплект фасадов для корпусов М 990 У</v>
      </c>
      <c r="D56" s="893" t="s">
        <v>3363</v>
      </c>
      <c r="E56" s="887"/>
      <c r="F56" s="888"/>
      <c r="G56" s="888"/>
      <c r="H56" s="885" t="s">
        <v>2594</v>
      </c>
      <c r="I56" s="1305">
        <v>4</v>
      </c>
      <c r="J56" s="890">
        <v>819</v>
      </c>
      <c r="K56" s="980">
        <v>1028</v>
      </c>
      <c r="L56" s="980">
        <v>1140</v>
      </c>
      <c r="M56" s="977">
        <f>ROUNDUP(CEILING(J56*(1-скидка),1)*(1+наценка),1)</f>
        <v>613</v>
      </c>
      <c r="N56" s="981">
        <f>ROUNDUP(CEILING(K56*(1-скидка),1)*(1+наценка),1)</f>
        <v>770</v>
      </c>
      <c r="O56" s="915">
        <f>ROUNDUP(CEILING(L56*(1-скидка),1)*(1+наценка),1)</f>
        <v>853</v>
      </c>
      <c r="P56" s="927"/>
      <c r="Q56" s="929"/>
      <c r="R56" s="930"/>
    </row>
    <row r="57" spans="2:22" ht="219.75" customHeight="1" thickBot="1">
      <c r="B57" s="1588" t="s">
        <v>3779</v>
      </c>
      <c r="C57" s="1589"/>
      <c r="D57" s="1678"/>
      <c r="E57" s="1589"/>
      <c r="F57" s="1589"/>
      <c r="G57" s="1589"/>
      <c r="H57" s="1589"/>
      <c r="I57" s="1678"/>
      <c r="J57" s="1589"/>
      <c r="K57" s="1589"/>
      <c r="L57" s="1589"/>
      <c r="M57" s="1589"/>
      <c r="N57" s="1589"/>
      <c r="O57" s="1612"/>
      <c r="P57" s="800"/>
      <c r="Q57" s="787"/>
      <c r="R57" s="788"/>
    </row>
    <row r="58" spans="2:22" ht="42" customHeight="1">
      <c r="B58" s="1605" t="s">
        <v>2595</v>
      </c>
      <c r="C58" s="1606"/>
      <c r="D58" s="1606"/>
      <c r="E58" s="1606"/>
      <c r="F58" s="1606"/>
      <c r="G58" s="1606"/>
      <c r="H58" s="1606"/>
      <c r="I58" s="1606"/>
      <c r="J58" s="1606"/>
      <c r="K58" s="1606"/>
      <c r="L58" s="1606"/>
      <c r="M58" s="1606"/>
      <c r="N58" s="1606"/>
      <c r="O58" s="1611"/>
      <c r="P58" s="941"/>
      <c r="Q58" s="925"/>
      <c r="R58" s="926"/>
    </row>
    <row r="59" spans="2:22" ht="41.25" customHeight="1">
      <c r="B59" s="884" t="s">
        <v>2771</v>
      </c>
      <c r="C59" s="885" t="str">
        <f>B59&amp;" комплект фасадов "&amp;"для корпусов "&amp;E59</f>
        <v>ФД 450 Вива комплект фасадов для корпусов Д 450</v>
      </c>
      <c r="D59" s="886" t="s">
        <v>2597</v>
      </c>
      <c r="E59" s="887" t="s">
        <v>2179</v>
      </c>
      <c r="F59" s="888"/>
      <c r="G59" s="888"/>
      <c r="H59" s="885"/>
      <c r="I59" s="740">
        <v>2</v>
      </c>
      <c r="J59" s="890">
        <v>396</v>
      </c>
      <c r="K59" s="980">
        <v>478</v>
      </c>
      <c r="L59" s="980">
        <v>520</v>
      </c>
      <c r="M59" s="977">
        <f t="shared" ref="M59:O60" si="6">ROUNDUP(CEILING(J59*(1-скидка),1)*(1+наценка),1)</f>
        <v>297</v>
      </c>
      <c r="N59" s="981">
        <f t="shared" si="6"/>
        <v>358</v>
      </c>
      <c r="O59" s="915">
        <f t="shared" si="6"/>
        <v>390</v>
      </c>
      <c r="P59" s="942"/>
      <c r="Q59" s="945"/>
      <c r="R59" s="930"/>
      <c r="U59" s="1268"/>
      <c r="V59" s="1268"/>
    </row>
    <row r="60" spans="2:22" ht="41.25" customHeight="1">
      <c r="B60" s="892" t="s">
        <v>2772</v>
      </c>
      <c r="C60" s="885" t="str">
        <f>B60&amp;" комплект фасадов "&amp;"для корпусов "&amp;E60</f>
        <v>ФД 600 Вива комплект фасадов для корпусов Д 600</v>
      </c>
      <c r="D60" s="893" t="s">
        <v>2599</v>
      </c>
      <c r="E60" s="894" t="s">
        <v>2182</v>
      </c>
      <c r="F60" s="895"/>
      <c r="G60" s="895"/>
      <c r="H60" s="896"/>
      <c r="I60" s="1305">
        <v>2</v>
      </c>
      <c r="J60" s="898">
        <v>506</v>
      </c>
      <c r="K60" s="978">
        <v>616</v>
      </c>
      <c r="L60" s="978">
        <v>675</v>
      </c>
      <c r="M60" s="981">
        <f t="shared" si="6"/>
        <v>379</v>
      </c>
      <c r="N60" s="981">
        <f t="shared" si="6"/>
        <v>461</v>
      </c>
      <c r="O60" s="915">
        <f t="shared" si="6"/>
        <v>506</v>
      </c>
      <c r="P60" s="942"/>
      <c r="Q60" s="1086"/>
      <c r="R60" s="1087"/>
      <c r="U60" s="1268"/>
      <c r="V60" s="1268"/>
    </row>
    <row r="61" spans="2:22" ht="218.25" customHeight="1" thickBot="1">
      <c r="B61" s="1588" t="s">
        <v>3712</v>
      </c>
      <c r="C61" s="1589"/>
      <c r="D61" s="1678"/>
      <c r="E61" s="1589"/>
      <c r="F61" s="1589"/>
      <c r="G61" s="1589"/>
      <c r="H61" s="1589"/>
      <c r="I61" s="1678"/>
      <c r="J61" s="1589"/>
      <c r="K61" s="1589"/>
      <c r="L61" s="1589"/>
      <c r="M61" s="1589"/>
      <c r="N61" s="1589"/>
      <c r="O61" s="1612"/>
      <c r="P61" s="786"/>
      <c r="Q61" s="787"/>
      <c r="R61" s="788"/>
    </row>
    <row r="62" spans="2:22" ht="41.25" customHeight="1">
      <c r="B62" s="1605" t="s">
        <v>2844</v>
      </c>
      <c r="C62" s="1606"/>
      <c r="D62" s="1606"/>
      <c r="E62" s="1606"/>
      <c r="F62" s="1606"/>
      <c r="G62" s="1606"/>
      <c r="H62" s="1606"/>
      <c r="I62" s="1606"/>
      <c r="J62" s="1606"/>
      <c r="K62" s="1606"/>
      <c r="L62" s="1606"/>
      <c r="M62" s="1606"/>
      <c r="N62" s="1606"/>
      <c r="O62" s="1611"/>
      <c r="P62" s="924"/>
      <c r="Q62" s="925"/>
      <c r="R62" s="926"/>
    </row>
    <row r="63" spans="2:22" ht="41.25" customHeight="1">
      <c r="B63" s="884" t="s">
        <v>2773</v>
      </c>
      <c r="C63" s="885" t="str">
        <f>B63&amp;" комплект фасадов "&amp;"для корпусов "&amp;E63</f>
        <v>Ф 301 Я Вива комплект фасадов для корпусов Н 301</v>
      </c>
      <c r="D63" s="886" t="s">
        <v>3349</v>
      </c>
      <c r="E63" s="887" t="s">
        <v>2186</v>
      </c>
      <c r="F63" s="888"/>
      <c r="G63" s="888"/>
      <c r="H63" s="885"/>
      <c r="I63" s="889">
        <v>4</v>
      </c>
      <c r="J63" s="890">
        <v>1359</v>
      </c>
      <c r="K63" s="980">
        <v>1696</v>
      </c>
      <c r="L63" s="980">
        <v>1853</v>
      </c>
      <c r="M63" s="977">
        <f t="shared" ref="M63:O67" si="7">ROUNDUP(CEILING(J63*(1-скидка),1)*(1+наценка),1)</f>
        <v>1017</v>
      </c>
      <c r="N63" s="981">
        <f t="shared" si="7"/>
        <v>1269</v>
      </c>
      <c r="O63" s="915">
        <f t="shared" si="7"/>
        <v>1387</v>
      </c>
      <c r="P63" s="927"/>
      <c r="Q63" s="929"/>
      <c r="R63" s="930"/>
      <c r="U63" s="1268"/>
      <c r="V63" s="1268"/>
    </row>
    <row r="64" spans="2:22" ht="41.25" customHeight="1">
      <c r="B64" s="892" t="s">
        <v>2774</v>
      </c>
      <c r="C64" s="885" t="str">
        <f>B64&amp;" комплект фасадов "&amp;"для корпусов "&amp;E64</f>
        <v>Ф 401 Я Вива комплект фасадов для корпусов Н 401</v>
      </c>
      <c r="D64" s="893" t="s">
        <v>3350</v>
      </c>
      <c r="E64" s="894" t="s">
        <v>2189</v>
      </c>
      <c r="F64" s="895"/>
      <c r="G64" s="895"/>
      <c r="H64" s="896"/>
      <c r="I64" s="1305">
        <v>5</v>
      </c>
      <c r="J64" s="898">
        <v>1767</v>
      </c>
      <c r="K64" s="978">
        <v>2218</v>
      </c>
      <c r="L64" s="980">
        <v>2408</v>
      </c>
      <c r="M64" s="977">
        <f t="shared" si="7"/>
        <v>1323</v>
      </c>
      <c r="N64" s="981">
        <f t="shared" si="7"/>
        <v>1660</v>
      </c>
      <c r="O64" s="915">
        <f t="shared" si="7"/>
        <v>1802</v>
      </c>
      <c r="P64" s="927"/>
      <c r="Q64" s="929"/>
      <c r="R64" s="930"/>
      <c r="U64" s="1268"/>
      <c r="V64" s="1268"/>
    </row>
    <row r="65" spans="2:22" ht="41.25" customHeight="1">
      <c r="B65" s="892" t="s">
        <v>2775</v>
      </c>
      <c r="C65" s="885" t="str">
        <f>B65&amp;" комплект фасадов "&amp;"для корпусов "&amp;E65</f>
        <v>Ф 501 Я Вива комплект фасадов для корпусов Н 501</v>
      </c>
      <c r="D65" s="893" t="s">
        <v>3351</v>
      </c>
      <c r="E65" s="894" t="s">
        <v>2192</v>
      </c>
      <c r="F65" s="895"/>
      <c r="G65" s="895"/>
      <c r="H65" s="896"/>
      <c r="I65" s="654">
        <v>6</v>
      </c>
      <c r="J65" s="898">
        <v>2162</v>
      </c>
      <c r="K65" s="978">
        <v>2728</v>
      </c>
      <c r="L65" s="980">
        <v>2966</v>
      </c>
      <c r="M65" s="977">
        <f t="shared" si="7"/>
        <v>1618</v>
      </c>
      <c r="N65" s="981">
        <f t="shared" si="7"/>
        <v>2042</v>
      </c>
      <c r="O65" s="915">
        <f t="shared" si="7"/>
        <v>2220</v>
      </c>
      <c r="P65" s="927"/>
      <c r="Q65" s="929"/>
      <c r="R65" s="930"/>
      <c r="U65" s="1268"/>
      <c r="V65" s="1268"/>
    </row>
    <row r="66" spans="2:22" ht="41.25" customHeight="1">
      <c r="B66" s="892" t="s">
        <v>2776</v>
      </c>
      <c r="C66" s="885" t="str">
        <f>B66&amp;" комплект фасадов "&amp;"для корпусов "&amp;E66</f>
        <v>Ф 601 Я Вива комплект фасадов для корпусов Н 601</v>
      </c>
      <c r="D66" s="893" t="s">
        <v>3352</v>
      </c>
      <c r="E66" s="894" t="s">
        <v>2195</v>
      </c>
      <c r="F66" s="895"/>
      <c r="G66" s="895"/>
      <c r="H66" s="896"/>
      <c r="I66" s="1305">
        <v>7</v>
      </c>
      <c r="J66" s="898">
        <v>2558</v>
      </c>
      <c r="K66" s="978">
        <v>3238</v>
      </c>
      <c r="L66" s="980">
        <v>3524</v>
      </c>
      <c r="M66" s="977">
        <f t="shared" si="7"/>
        <v>1914</v>
      </c>
      <c r="N66" s="981">
        <f t="shared" si="7"/>
        <v>2423</v>
      </c>
      <c r="O66" s="915">
        <f t="shared" si="7"/>
        <v>2637</v>
      </c>
      <c r="P66" s="927"/>
      <c r="Q66" s="929"/>
      <c r="R66" s="930"/>
      <c r="U66" s="1268"/>
      <c r="V66" s="1268"/>
    </row>
    <row r="67" spans="2:22" ht="41.25" customHeight="1">
      <c r="B67" s="892" t="s">
        <v>2777</v>
      </c>
      <c r="C67" s="885" t="str">
        <f>B67&amp;" комплект фасадов "&amp;"для корпусов "&amp;E67</f>
        <v>Ф 801 Я Вива комплект фасадов для корпусов Н 801</v>
      </c>
      <c r="D67" s="893" t="s">
        <v>3353</v>
      </c>
      <c r="E67" s="894" t="s">
        <v>2198</v>
      </c>
      <c r="F67" s="895"/>
      <c r="G67" s="895"/>
      <c r="H67" s="896"/>
      <c r="I67" s="1305">
        <v>9</v>
      </c>
      <c r="J67" s="907">
        <v>3483</v>
      </c>
      <c r="K67" s="982">
        <v>4387</v>
      </c>
      <c r="L67" s="1269">
        <v>4757</v>
      </c>
      <c r="M67" s="977">
        <f t="shared" si="7"/>
        <v>2606</v>
      </c>
      <c r="N67" s="981">
        <f t="shared" si="7"/>
        <v>3283</v>
      </c>
      <c r="O67" s="915">
        <f t="shared" si="7"/>
        <v>3560</v>
      </c>
      <c r="P67" s="927"/>
      <c r="Q67" s="929"/>
      <c r="R67" s="930"/>
      <c r="U67" s="1268"/>
      <c r="V67" s="1268"/>
    </row>
    <row r="68" spans="2:22" ht="219.75" customHeight="1" thickBot="1">
      <c r="B68" s="1588" t="s">
        <v>3779</v>
      </c>
      <c r="C68" s="1589"/>
      <c r="D68" s="1678"/>
      <c r="E68" s="1589"/>
      <c r="F68" s="1589"/>
      <c r="G68" s="1589"/>
      <c r="H68" s="1589"/>
      <c r="I68" s="1678"/>
      <c r="J68" s="1589"/>
      <c r="K68" s="1589"/>
      <c r="L68" s="1589"/>
      <c r="M68" s="1589"/>
      <c r="N68" s="1589"/>
      <c r="O68" s="1612"/>
      <c r="P68" s="800"/>
      <c r="Q68" s="787"/>
      <c r="R68" s="788"/>
    </row>
    <row r="69" spans="2:22" ht="41.25" customHeight="1">
      <c r="B69" s="1698" t="s">
        <v>2845</v>
      </c>
      <c r="C69" s="1684"/>
      <c r="D69" s="1684"/>
      <c r="E69" s="1684"/>
      <c r="F69" s="1684"/>
      <c r="G69" s="1684"/>
      <c r="H69" s="1684"/>
      <c r="I69" s="1684"/>
      <c r="J69" s="1684"/>
      <c r="K69" s="1684"/>
      <c r="L69" s="1684"/>
      <c r="M69" s="1684"/>
      <c r="N69" s="1684"/>
      <c r="O69" s="1699"/>
      <c r="P69" s="927"/>
      <c r="Q69" s="929"/>
      <c r="R69" s="930"/>
    </row>
    <row r="70" spans="2:22" ht="41.25" customHeight="1">
      <c r="B70" s="884" t="s">
        <v>2778</v>
      </c>
      <c r="C70" s="885" t="str">
        <f>B70&amp;" комплект фасадов "&amp;"для корпусов "&amp;E70</f>
        <v>Ф 302 Я Вива комплект фасадов для корпусов Н 302</v>
      </c>
      <c r="D70" s="886" t="s">
        <v>3354</v>
      </c>
      <c r="E70" s="887" t="s">
        <v>2202</v>
      </c>
      <c r="F70" s="888"/>
      <c r="G70" s="888"/>
      <c r="H70" s="885"/>
      <c r="I70" s="889">
        <v>4</v>
      </c>
      <c r="J70" s="890">
        <v>1493</v>
      </c>
      <c r="K70" s="980">
        <v>1830</v>
      </c>
      <c r="L70" s="980">
        <v>1853</v>
      </c>
      <c r="M70" s="977">
        <f t="shared" ref="M70:O74" si="8">ROUNDUP(CEILING(J70*(1-скидка),1)*(1+наценка),1)</f>
        <v>1118</v>
      </c>
      <c r="N70" s="981">
        <f t="shared" si="8"/>
        <v>1370</v>
      </c>
      <c r="O70" s="915">
        <f t="shared" si="8"/>
        <v>1387</v>
      </c>
      <c r="P70" s="927"/>
      <c r="Q70" s="929"/>
      <c r="R70" s="930"/>
      <c r="U70" s="1268"/>
      <c r="V70" s="1268"/>
    </row>
    <row r="71" spans="2:22" ht="41.25" customHeight="1">
      <c r="B71" s="892" t="s">
        <v>2779</v>
      </c>
      <c r="C71" s="885" t="str">
        <f>B71&amp;" комплект фасадов "&amp;"для корпусов "&amp;E71</f>
        <v>Ф 402 Я Вива комплект фасадов для корпусов Н 402</v>
      </c>
      <c r="D71" s="893" t="s">
        <v>3355</v>
      </c>
      <c r="E71" s="894" t="s">
        <v>2205</v>
      </c>
      <c r="F71" s="895"/>
      <c r="G71" s="895"/>
      <c r="H71" s="896"/>
      <c r="I71" s="1305">
        <v>5</v>
      </c>
      <c r="J71" s="898">
        <v>1767</v>
      </c>
      <c r="K71" s="978">
        <v>2218</v>
      </c>
      <c r="L71" s="980">
        <v>2408</v>
      </c>
      <c r="M71" s="977">
        <f t="shared" si="8"/>
        <v>1323</v>
      </c>
      <c r="N71" s="981">
        <f t="shared" si="8"/>
        <v>1660</v>
      </c>
      <c r="O71" s="915">
        <f t="shared" si="8"/>
        <v>1802</v>
      </c>
      <c r="P71" s="927"/>
      <c r="Q71" s="929"/>
      <c r="R71" s="930"/>
      <c r="U71" s="1268"/>
      <c r="V71" s="1268"/>
    </row>
    <row r="72" spans="2:22" ht="41.25" customHeight="1">
      <c r="B72" s="892" t="s">
        <v>2780</v>
      </c>
      <c r="C72" s="885" t="str">
        <f>B72&amp;" комплект фасадов "&amp;"для корпусов "&amp;E72</f>
        <v>Ф 502 Я Вива комплект фасадов для корпусов Н 502</v>
      </c>
      <c r="D72" s="893" t="s">
        <v>3356</v>
      </c>
      <c r="E72" s="894" t="s">
        <v>2208</v>
      </c>
      <c r="F72" s="895"/>
      <c r="G72" s="895"/>
      <c r="H72" s="896"/>
      <c r="I72" s="1305">
        <v>6</v>
      </c>
      <c r="J72" s="898">
        <v>2162</v>
      </c>
      <c r="K72" s="978">
        <v>2728</v>
      </c>
      <c r="L72" s="980">
        <v>2966</v>
      </c>
      <c r="M72" s="977">
        <f t="shared" si="8"/>
        <v>1618</v>
      </c>
      <c r="N72" s="981">
        <f t="shared" si="8"/>
        <v>2042</v>
      </c>
      <c r="O72" s="915">
        <f t="shared" si="8"/>
        <v>2220</v>
      </c>
      <c r="P72" s="927"/>
      <c r="Q72" s="929"/>
      <c r="R72" s="930"/>
      <c r="U72" s="1268"/>
      <c r="V72" s="1268"/>
    </row>
    <row r="73" spans="2:22" ht="41.25" customHeight="1">
      <c r="B73" s="892" t="s">
        <v>2781</v>
      </c>
      <c r="C73" s="885" t="str">
        <f>B73&amp;" комплект фасадов "&amp;"для корпусов "&amp;E73</f>
        <v>Ф 602 Я Вива комплект фасадов для корпусов Н 602</v>
      </c>
      <c r="D73" s="893" t="s">
        <v>3357</v>
      </c>
      <c r="E73" s="894" t="s">
        <v>2211</v>
      </c>
      <c r="F73" s="895"/>
      <c r="G73" s="895"/>
      <c r="H73" s="896"/>
      <c r="I73" s="1305">
        <v>7</v>
      </c>
      <c r="J73" s="898">
        <v>2558</v>
      </c>
      <c r="K73" s="978">
        <v>3238</v>
      </c>
      <c r="L73" s="980">
        <v>3524</v>
      </c>
      <c r="M73" s="977">
        <f t="shared" si="8"/>
        <v>1914</v>
      </c>
      <c r="N73" s="981">
        <f t="shared" si="8"/>
        <v>2423</v>
      </c>
      <c r="O73" s="915">
        <f t="shared" si="8"/>
        <v>2637</v>
      </c>
      <c r="P73" s="927"/>
      <c r="Q73" s="929"/>
      <c r="R73" s="930"/>
      <c r="U73" s="1268"/>
      <c r="V73" s="1268"/>
    </row>
    <row r="74" spans="2:22" ht="41.25" customHeight="1">
      <c r="B74" s="892" t="s">
        <v>2782</v>
      </c>
      <c r="C74" s="885" t="str">
        <f>B74&amp;" комплект фасадов "&amp;"для корпусов "&amp;E74</f>
        <v>Ф 802 Я Вива комплект фасадов для корпусов Н 802</v>
      </c>
      <c r="D74" s="893" t="s">
        <v>3358</v>
      </c>
      <c r="E74" s="894" t="s">
        <v>2214</v>
      </c>
      <c r="F74" s="895"/>
      <c r="G74" s="895"/>
      <c r="H74" s="896"/>
      <c r="I74" s="1305">
        <v>9</v>
      </c>
      <c r="J74" s="907">
        <v>3388</v>
      </c>
      <c r="K74" s="982">
        <v>4301</v>
      </c>
      <c r="L74" s="1269">
        <v>4637</v>
      </c>
      <c r="M74" s="977">
        <f t="shared" si="8"/>
        <v>2535</v>
      </c>
      <c r="N74" s="981">
        <f t="shared" si="8"/>
        <v>3219</v>
      </c>
      <c r="O74" s="915">
        <f t="shared" si="8"/>
        <v>3470</v>
      </c>
      <c r="P74" s="927"/>
      <c r="Q74" s="929"/>
      <c r="R74" s="930"/>
      <c r="U74" s="1268"/>
      <c r="V74" s="1268"/>
    </row>
    <row r="75" spans="2:22" ht="228.75" customHeight="1" thickBot="1">
      <c r="B75" s="1588" t="s">
        <v>3779</v>
      </c>
      <c r="C75" s="1589"/>
      <c r="D75" s="1678"/>
      <c r="E75" s="1589"/>
      <c r="F75" s="1589"/>
      <c r="G75" s="1589"/>
      <c r="H75" s="1589"/>
      <c r="I75" s="1678"/>
      <c r="J75" s="1589"/>
      <c r="K75" s="1589"/>
      <c r="L75" s="1589"/>
      <c r="M75" s="1589"/>
      <c r="N75" s="1589"/>
      <c r="O75" s="1612"/>
      <c r="P75" s="927"/>
      <c r="Q75" s="929"/>
      <c r="R75" s="930"/>
    </row>
    <row r="76" spans="2:22" ht="41.25" customHeight="1">
      <c r="B76" s="1605" t="s">
        <v>2846</v>
      </c>
      <c r="C76" s="1606"/>
      <c r="D76" s="1606"/>
      <c r="E76" s="1606"/>
      <c r="F76" s="1606"/>
      <c r="G76" s="1606"/>
      <c r="H76" s="1606"/>
      <c r="I76" s="1606"/>
      <c r="J76" s="1606"/>
      <c r="K76" s="1606"/>
      <c r="L76" s="1606"/>
      <c r="M76" s="1606"/>
      <c r="N76" s="1606"/>
      <c r="O76" s="1611"/>
      <c r="P76" s="924"/>
      <c r="Q76" s="925"/>
      <c r="R76" s="926"/>
    </row>
    <row r="77" spans="2:22" ht="41.25" customHeight="1">
      <c r="B77" s="884" t="s">
        <v>2783</v>
      </c>
      <c r="C77" s="885" t="str">
        <f>B77&amp;" комплект фасадов "&amp;"для корпусов "&amp;E77</f>
        <v>Ф 303 Я Вива комплект фасадов для корпусов Н 303</v>
      </c>
      <c r="D77" s="886" t="s">
        <v>2924</v>
      </c>
      <c r="E77" s="887" t="s">
        <v>2218</v>
      </c>
      <c r="F77" s="888"/>
      <c r="G77" s="888"/>
      <c r="H77" s="885"/>
      <c r="I77" s="889">
        <v>4</v>
      </c>
      <c r="J77" s="890">
        <v>1439</v>
      </c>
      <c r="K77" s="980">
        <v>1773</v>
      </c>
      <c r="L77" s="980">
        <v>1931</v>
      </c>
      <c r="M77" s="977">
        <f t="shared" ref="M77:O81" si="9">ROUNDUP(CEILING(J77*(1-скидка),1)*(1+наценка),1)</f>
        <v>1077</v>
      </c>
      <c r="N77" s="981">
        <f t="shared" si="9"/>
        <v>1327</v>
      </c>
      <c r="O77" s="915">
        <f t="shared" si="9"/>
        <v>1445</v>
      </c>
      <c r="P77" s="927"/>
      <c r="Q77" s="929"/>
      <c r="R77" s="930"/>
      <c r="U77" s="1268"/>
      <c r="V77" s="1268"/>
    </row>
    <row r="78" spans="2:22" ht="41.25" customHeight="1">
      <c r="B78" s="892" t="s">
        <v>2784</v>
      </c>
      <c r="C78" s="885" t="str">
        <f>B78&amp;" комплект фасадов "&amp;"для корпусов "&amp;E78</f>
        <v>Ф 403 Я Вива комплект фасадов для корпусов Н 403</v>
      </c>
      <c r="D78" s="893" t="s">
        <v>2925</v>
      </c>
      <c r="E78" s="894" t="s">
        <v>2221</v>
      </c>
      <c r="F78" s="895"/>
      <c r="G78" s="895"/>
      <c r="H78" s="896"/>
      <c r="I78" s="1305">
        <v>5</v>
      </c>
      <c r="J78" s="898">
        <v>1864</v>
      </c>
      <c r="K78" s="978">
        <v>2311</v>
      </c>
      <c r="L78" s="980">
        <v>2505</v>
      </c>
      <c r="M78" s="977">
        <f t="shared" si="9"/>
        <v>1395</v>
      </c>
      <c r="N78" s="981">
        <f t="shared" si="9"/>
        <v>1730</v>
      </c>
      <c r="O78" s="915">
        <f t="shared" si="9"/>
        <v>1875</v>
      </c>
      <c r="P78" s="927"/>
      <c r="Q78" s="929"/>
      <c r="R78" s="930"/>
      <c r="U78" s="1268"/>
      <c r="V78" s="1268"/>
    </row>
    <row r="79" spans="2:22" ht="41.25" customHeight="1">
      <c r="B79" s="892" t="s">
        <v>2785</v>
      </c>
      <c r="C79" s="885" t="str">
        <f>B79&amp;" комплект фасадов "&amp;"для корпусов "&amp;E79</f>
        <v>Ф 503 Я Вива комплект фасадов для корпусов Н 503</v>
      </c>
      <c r="D79" s="893" t="s">
        <v>2926</v>
      </c>
      <c r="E79" s="894" t="s">
        <v>2224</v>
      </c>
      <c r="F79" s="895"/>
      <c r="G79" s="895"/>
      <c r="H79" s="896"/>
      <c r="I79" s="1305">
        <v>6</v>
      </c>
      <c r="J79" s="898">
        <v>2271</v>
      </c>
      <c r="K79" s="978">
        <v>2832</v>
      </c>
      <c r="L79" s="980">
        <v>3080</v>
      </c>
      <c r="M79" s="977">
        <f t="shared" si="9"/>
        <v>1700</v>
      </c>
      <c r="N79" s="981">
        <f t="shared" si="9"/>
        <v>2119</v>
      </c>
      <c r="O79" s="915">
        <f t="shared" si="9"/>
        <v>2305</v>
      </c>
      <c r="P79" s="927"/>
      <c r="Q79" s="929"/>
      <c r="R79" s="930"/>
      <c r="U79" s="1268"/>
      <c r="V79" s="1268"/>
    </row>
    <row r="80" spans="2:22" ht="41.25" customHeight="1">
      <c r="B80" s="892" t="s">
        <v>2786</v>
      </c>
      <c r="C80" s="885" t="str">
        <f>B80&amp;" комплект фасадов "&amp;"для корпусов "&amp;E80</f>
        <v>Ф 603 Я Вива комплект фасадов для корпусов Н 603</v>
      </c>
      <c r="D80" s="893" t="s">
        <v>2927</v>
      </c>
      <c r="E80" s="894" t="s">
        <v>2227</v>
      </c>
      <c r="F80" s="895"/>
      <c r="G80" s="895"/>
      <c r="H80" s="896"/>
      <c r="I80" s="654">
        <v>7</v>
      </c>
      <c r="J80" s="898">
        <v>2678</v>
      </c>
      <c r="K80" s="978">
        <v>3352</v>
      </c>
      <c r="L80" s="980">
        <v>3652</v>
      </c>
      <c r="M80" s="977">
        <f t="shared" si="9"/>
        <v>2004</v>
      </c>
      <c r="N80" s="981">
        <f t="shared" si="9"/>
        <v>2508</v>
      </c>
      <c r="O80" s="915">
        <f t="shared" si="9"/>
        <v>2733</v>
      </c>
      <c r="P80" s="927"/>
      <c r="Q80" s="929"/>
      <c r="R80" s="930"/>
      <c r="U80" s="1268"/>
      <c r="V80" s="1268"/>
    </row>
    <row r="81" spans="2:22" ht="41.25" customHeight="1">
      <c r="B81" s="892" t="s">
        <v>2787</v>
      </c>
      <c r="C81" s="885" t="str">
        <f>B81&amp;" комплект фасадов "&amp;"для корпусов "&amp;E81</f>
        <v>Ф 803 Я Вива комплект фасадов для корпусов Н 803</v>
      </c>
      <c r="D81" s="893" t="s">
        <v>2928</v>
      </c>
      <c r="E81" s="894" t="s">
        <v>2230</v>
      </c>
      <c r="F81" s="895"/>
      <c r="G81" s="895"/>
      <c r="H81" s="896"/>
      <c r="I81" s="1305">
        <v>9</v>
      </c>
      <c r="J81" s="907">
        <v>3556</v>
      </c>
      <c r="K81" s="982">
        <v>4458</v>
      </c>
      <c r="L81" s="1269">
        <v>4802</v>
      </c>
      <c r="M81" s="977">
        <f t="shared" si="9"/>
        <v>2661</v>
      </c>
      <c r="N81" s="981">
        <f t="shared" si="9"/>
        <v>3336</v>
      </c>
      <c r="O81" s="915">
        <f t="shared" si="9"/>
        <v>3593</v>
      </c>
      <c r="P81" s="927"/>
      <c r="Q81" s="929"/>
      <c r="R81" s="930"/>
      <c r="U81" s="1268"/>
      <c r="V81" s="1268"/>
    </row>
    <row r="82" spans="2:22" ht="222" customHeight="1" thickBot="1">
      <c r="B82" s="1588" t="s">
        <v>3778</v>
      </c>
      <c r="C82" s="1589"/>
      <c r="D82" s="1678"/>
      <c r="E82" s="1589"/>
      <c r="F82" s="1589"/>
      <c r="G82" s="1589"/>
      <c r="H82" s="1589"/>
      <c r="I82" s="1678"/>
      <c r="J82" s="1589"/>
      <c r="K82" s="1589"/>
      <c r="L82" s="1589"/>
      <c r="M82" s="1589"/>
      <c r="N82" s="1589"/>
      <c r="O82" s="1612"/>
      <c r="P82" s="800"/>
      <c r="Q82" s="787"/>
      <c r="R82" s="788"/>
    </row>
    <row r="83" spans="2:22" ht="41.25" customHeight="1">
      <c r="B83" s="1605" t="s">
        <v>2615</v>
      </c>
      <c r="C83" s="1606"/>
      <c r="D83" s="1606"/>
      <c r="E83" s="1606"/>
      <c r="F83" s="1606"/>
      <c r="G83" s="1606"/>
      <c r="H83" s="1606"/>
      <c r="I83" s="1606"/>
      <c r="J83" s="1606"/>
      <c r="K83" s="1606"/>
      <c r="L83" s="1606"/>
      <c r="M83" s="1606"/>
      <c r="N83" s="1606"/>
      <c r="O83" s="1611"/>
      <c r="P83" s="924"/>
      <c r="Q83" s="931"/>
      <c r="R83" s="932"/>
    </row>
    <row r="84" spans="2:22" ht="41.25" customHeight="1">
      <c r="B84" s="884" t="s">
        <v>2788</v>
      </c>
      <c r="C84" s="885" t="str">
        <f>B84&amp;" комплект фасадов "&amp;"для корпусов "&amp;E84</f>
        <v>ФВ 151 EVO Вива комплект фасадов для корпусов В 159</v>
      </c>
      <c r="D84" s="886" t="s">
        <v>2617</v>
      </c>
      <c r="E84" s="887" t="s">
        <v>2234</v>
      </c>
      <c r="F84" s="888"/>
      <c r="G84" s="888"/>
      <c r="H84" s="885"/>
      <c r="I84" s="889">
        <v>3</v>
      </c>
      <c r="J84" s="890">
        <v>1040</v>
      </c>
      <c r="K84" s="980">
        <v>1253</v>
      </c>
      <c r="L84" s="980">
        <v>1325</v>
      </c>
      <c r="M84" s="977">
        <f t="shared" ref="M84:O104" si="10">ROUNDUP(CEILING(J84*(1-скидка),1)*(1+наценка),1)</f>
        <v>779</v>
      </c>
      <c r="N84" s="981">
        <f t="shared" si="10"/>
        <v>938</v>
      </c>
      <c r="O84" s="915">
        <f t="shared" si="10"/>
        <v>992</v>
      </c>
      <c r="P84" s="927"/>
      <c r="Q84" s="933"/>
      <c r="R84" s="934"/>
    </row>
    <row r="85" spans="2:22" ht="41.25" customHeight="1">
      <c r="B85" s="892" t="s">
        <v>2789</v>
      </c>
      <c r="C85" s="885" t="str">
        <f>B85&amp;" комплект фасадов "&amp;"для корпусов "&amp;E85</f>
        <v>ФВ 201 EVO Вива комплект фасадов для корпусов В 209</v>
      </c>
      <c r="D85" s="893" t="s">
        <v>2619</v>
      </c>
      <c r="E85" s="894" t="s">
        <v>2239</v>
      </c>
      <c r="F85" s="895"/>
      <c r="G85" s="895"/>
      <c r="H85" s="896"/>
      <c r="I85" s="1305">
        <v>3</v>
      </c>
      <c r="J85" s="898">
        <v>1284</v>
      </c>
      <c r="K85" s="978">
        <v>1570</v>
      </c>
      <c r="L85" s="978">
        <v>1668</v>
      </c>
      <c r="M85" s="981">
        <f t="shared" si="10"/>
        <v>961</v>
      </c>
      <c r="N85" s="981">
        <f t="shared" si="10"/>
        <v>1175</v>
      </c>
      <c r="O85" s="915">
        <f t="shared" si="10"/>
        <v>1248</v>
      </c>
      <c r="P85" s="927"/>
      <c r="Q85" s="1700"/>
      <c r="R85" s="1695"/>
    </row>
    <row r="86" spans="2:22" ht="42" customHeight="1">
      <c r="B86" s="892" t="s">
        <v>2790</v>
      </c>
      <c r="C86" s="885" t="str">
        <f>B86&amp;" комплект фасадов "&amp;"для корпусов "&amp;E86</f>
        <v>ФВ 251 EVO Вива комплект фасадов для корпусов В 259</v>
      </c>
      <c r="D86" s="893" t="s">
        <v>2621</v>
      </c>
      <c r="E86" s="894" t="s">
        <v>2243</v>
      </c>
      <c r="F86" s="895"/>
      <c r="G86" s="895"/>
      <c r="H86" s="896"/>
      <c r="I86" s="1305">
        <v>4</v>
      </c>
      <c r="J86" s="898">
        <v>1527</v>
      </c>
      <c r="K86" s="978">
        <v>1888</v>
      </c>
      <c r="L86" s="978">
        <v>2010</v>
      </c>
      <c r="M86" s="981">
        <f t="shared" si="10"/>
        <v>1143</v>
      </c>
      <c r="N86" s="981">
        <f t="shared" si="10"/>
        <v>1413</v>
      </c>
      <c r="O86" s="915">
        <f t="shared" si="10"/>
        <v>1504</v>
      </c>
      <c r="P86" s="927"/>
      <c r="Q86" s="1413"/>
      <c r="R86" s="1414"/>
    </row>
    <row r="87" spans="2:22" ht="41.25" customHeight="1">
      <c r="B87" s="892" t="s">
        <v>2791</v>
      </c>
      <c r="C87" s="885" t="str">
        <f>B87&amp;" комплект фасадов "&amp;"для корпусов "&amp;E87&amp;", "&amp;H87</f>
        <v>ФВ 301 EVO Вива комплект фасадов для корпусов В 309, В 991 У</v>
      </c>
      <c r="D87" s="893" t="s">
        <v>2623</v>
      </c>
      <c r="E87" s="894" t="s">
        <v>2247</v>
      </c>
      <c r="F87" s="895"/>
      <c r="G87" s="895"/>
      <c r="H87" s="896" t="s">
        <v>2624</v>
      </c>
      <c r="I87" s="1305">
        <v>4</v>
      </c>
      <c r="J87" s="898">
        <v>1771</v>
      </c>
      <c r="K87" s="978">
        <v>2206</v>
      </c>
      <c r="L87" s="978">
        <v>2352</v>
      </c>
      <c r="M87" s="981">
        <f t="shared" si="10"/>
        <v>1326</v>
      </c>
      <c r="N87" s="981">
        <f t="shared" si="10"/>
        <v>1651</v>
      </c>
      <c r="O87" s="915">
        <f t="shared" si="10"/>
        <v>1760</v>
      </c>
      <c r="P87" s="927"/>
      <c r="Q87" s="1413"/>
      <c r="R87" s="1414"/>
    </row>
    <row r="88" spans="2:22" ht="41.25" customHeight="1">
      <c r="B88" s="892" t="s">
        <v>2792</v>
      </c>
      <c r="C88" s="885" t="str">
        <f t="shared" ref="C88:C94" si="11">B88&amp;" комплект фасадов "&amp;"для корпусов "&amp;E88</f>
        <v>ФВ 301-2 EVO Вива комплект фасадов для корпусов В 609</v>
      </c>
      <c r="D88" s="893" t="s">
        <v>2626</v>
      </c>
      <c r="E88" s="894" t="s">
        <v>2272</v>
      </c>
      <c r="F88" s="895"/>
      <c r="G88" s="895"/>
      <c r="H88" s="896"/>
      <c r="I88" s="1305">
        <v>8</v>
      </c>
      <c r="J88" s="898">
        <v>3542</v>
      </c>
      <c r="K88" s="978">
        <v>4412</v>
      </c>
      <c r="L88" s="978">
        <v>4707</v>
      </c>
      <c r="M88" s="981">
        <f t="shared" si="10"/>
        <v>2651</v>
      </c>
      <c r="N88" s="981">
        <f t="shared" si="10"/>
        <v>3302</v>
      </c>
      <c r="O88" s="915">
        <f t="shared" si="10"/>
        <v>3522</v>
      </c>
      <c r="P88" s="927"/>
      <c r="Q88" s="1413"/>
      <c r="R88" s="1414"/>
    </row>
    <row r="89" spans="2:22" ht="41.25" customHeight="1">
      <c r="B89" s="892" t="s">
        <v>2793</v>
      </c>
      <c r="C89" s="885" t="str">
        <f t="shared" si="11"/>
        <v>ФВ 351 EVO Вива комплект фасадов для корпусов В 359</v>
      </c>
      <c r="D89" s="893" t="s">
        <v>2628</v>
      </c>
      <c r="E89" s="894" t="s">
        <v>2252</v>
      </c>
      <c r="F89" s="895"/>
      <c r="G89" s="895"/>
      <c r="H89" s="896"/>
      <c r="I89" s="654">
        <v>5</v>
      </c>
      <c r="J89" s="898">
        <v>2015</v>
      </c>
      <c r="K89" s="978">
        <v>2524</v>
      </c>
      <c r="L89" s="978">
        <v>2695</v>
      </c>
      <c r="M89" s="981">
        <f t="shared" si="10"/>
        <v>1508</v>
      </c>
      <c r="N89" s="981">
        <f t="shared" si="10"/>
        <v>1889</v>
      </c>
      <c r="O89" s="915">
        <f t="shared" si="10"/>
        <v>2017</v>
      </c>
      <c r="P89" s="927"/>
      <c r="Q89" s="1311"/>
      <c r="R89" s="1310"/>
    </row>
    <row r="90" spans="2:22" ht="41.25" customHeight="1">
      <c r="B90" s="892" t="s">
        <v>2794</v>
      </c>
      <c r="C90" s="885" t="str">
        <f t="shared" si="11"/>
        <v>ФВ 351-2 EVO Вива комплект фасадов для корпусов В 709</v>
      </c>
      <c r="D90" s="893" t="s">
        <v>2630</v>
      </c>
      <c r="E90" s="894" t="s">
        <v>2279</v>
      </c>
      <c r="F90" s="895"/>
      <c r="G90" s="895"/>
      <c r="H90" s="896"/>
      <c r="I90" s="654">
        <v>9</v>
      </c>
      <c r="J90" s="898">
        <v>4030</v>
      </c>
      <c r="K90" s="978">
        <v>5048</v>
      </c>
      <c r="L90" s="978">
        <v>5393</v>
      </c>
      <c r="M90" s="981">
        <f t="shared" si="10"/>
        <v>3016</v>
      </c>
      <c r="N90" s="981">
        <f t="shared" si="10"/>
        <v>3777</v>
      </c>
      <c r="O90" s="915">
        <f t="shared" si="10"/>
        <v>4036</v>
      </c>
      <c r="P90" s="927"/>
      <c r="Q90" s="1311"/>
      <c r="R90" s="1310"/>
    </row>
    <row r="91" spans="2:22" ht="41.25" customHeight="1">
      <c r="B91" s="892" t="s">
        <v>2795</v>
      </c>
      <c r="C91" s="885" t="str">
        <f t="shared" si="11"/>
        <v>ФВ 401 EVO Вива комплект фасадов для корпусов В 409</v>
      </c>
      <c r="D91" s="893" t="s">
        <v>2632</v>
      </c>
      <c r="E91" s="894" t="s">
        <v>2257</v>
      </c>
      <c r="F91" s="895"/>
      <c r="G91" s="895"/>
      <c r="H91" s="896"/>
      <c r="I91" s="1305">
        <v>6</v>
      </c>
      <c r="J91" s="898">
        <v>2259</v>
      </c>
      <c r="K91" s="978">
        <v>2841</v>
      </c>
      <c r="L91" s="978">
        <v>3038</v>
      </c>
      <c r="M91" s="981">
        <f t="shared" si="10"/>
        <v>1691</v>
      </c>
      <c r="N91" s="981">
        <f t="shared" si="10"/>
        <v>2126</v>
      </c>
      <c r="O91" s="915">
        <f t="shared" si="10"/>
        <v>2274</v>
      </c>
      <c r="P91" s="927"/>
      <c r="Q91" s="933"/>
      <c r="R91" s="934"/>
    </row>
    <row r="92" spans="2:22" ht="41.25" customHeight="1">
      <c r="B92" s="892" t="s">
        <v>2796</v>
      </c>
      <c r="C92" s="885" t="str">
        <f t="shared" si="11"/>
        <v>ФВ 401-2 EVO Вива комплект фасадов для корпусов В 809</v>
      </c>
      <c r="D92" s="893" t="s">
        <v>2634</v>
      </c>
      <c r="E92" s="894" t="s">
        <v>2284</v>
      </c>
      <c r="F92" s="895"/>
      <c r="G92" s="895"/>
      <c r="H92" s="896"/>
      <c r="I92" s="1305">
        <v>11</v>
      </c>
      <c r="J92" s="898">
        <v>4518</v>
      </c>
      <c r="K92" s="978">
        <v>5682</v>
      </c>
      <c r="L92" s="978">
        <v>6082</v>
      </c>
      <c r="M92" s="981">
        <f t="shared" si="10"/>
        <v>3381</v>
      </c>
      <c r="N92" s="981">
        <f t="shared" si="10"/>
        <v>4252</v>
      </c>
      <c r="O92" s="915">
        <f t="shared" si="10"/>
        <v>4551</v>
      </c>
      <c r="P92" s="927"/>
      <c r="Q92" s="933"/>
      <c r="R92" s="934"/>
    </row>
    <row r="93" spans="2:22" ht="41.25" customHeight="1">
      <c r="B93" s="892" t="s">
        <v>2797</v>
      </c>
      <c r="C93" s="885" t="str">
        <f t="shared" si="11"/>
        <v>ФВ 451 EVO Вива комплект фасадов для корпусов В 459</v>
      </c>
      <c r="D93" s="893" t="s">
        <v>2636</v>
      </c>
      <c r="E93" s="894" t="s">
        <v>2262</v>
      </c>
      <c r="F93" s="895"/>
      <c r="G93" s="895"/>
      <c r="H93" s="896"/>
      <c r="I93" s="1305">
        <v>7</v>
      </c>
      <c r="J93" s="898">
        <v>2503</v>
      </c>
      <c r="K93" s="978">
        <v>3159</v>
      </c>
      <c r="L93" s="978">
        <v>3381</v>
      </c>
      <c r="M93" s="981">
        <f t="shared" si="10"/>
        <v>1873</v>
      </c>
      <c r="N93" s="981">
        <f t="shared" si="10"/>
        <v>2364</v>
      </c>
      <c r="O93" s="915">
        <f t="shared" si="10"/>
        <v>2530</v>
      </c>
      <c r="P93" s="927"/>
      <c r="Q93" s="929"/>
      <c r="R93" s="930"/>
    </row>
    <row r="94" spans="2:22" ht="41.25" customHeight="1">
      <c r="B94" s="892" t="s">
        <v>2798</v>
      </c>
      <c r="C94" s="885" t="str">
        <f t="shared" si="11"/>
        <v>ФВ 501 EVO Вива комплект фасадов для корпусов В 509</v>
      </c>
      <c r="D94" s="893" t="s">
        <v>2638</v>
      </c>
      <c r="E94" s="894" t="s">
        <v>2267</v>
      </c>
      <c r="F94" s="895"/>
      <c r="G94" s="895"/>
      <c r="H94" s="896"/>
      <c r="I94" s="1305">
        <v>7</v>
      </c>
      <c r="J94" s="898">
        <v>2746</v>
      </c>
      <c r="K94" s="978">
        <v>3477</v>
      </c>
      <c r="L94" s="978">
        <v>3725</v>
      </c>
      <c r="M94" s="981">
        <f t="shared" si="10"/>
        <v>2055</v>
      </c>
      <c r="N94" s="981">
        <f t="shared" si="10"/>
        <v>2602</v>
      </c>
      <c r="O94" s="915">
        <f t="shared" si="10"/>
        <v>2788</v>
      </c>
      <c r="P94" s="927"/>
      <c r="Q94" s="929"/>
      <c r="R94" s="930"/>
    </row>
    <row r="95" spans="2:22" ht="41.25" customHeight="1">
      <c r="B95" s="892" t="s">
        <v>2758</v>
      </c>
      <c r="C95" s="885" t="str">
        <f>B95&amp;" комплект фасадов "&amp;"для корпусов "&amp;E95&amp;", "&amp;F95&amp;", "&amp;G95</f>
        <v>ФВ 601 EVO Вива комплект фасадов для корпусов В 609, П 601 В, ПД 600 В</v>
      </c>
      <c r="D95" s="893" t="s">
        <v>2570</v>
      </c>
      <c r="E95" s="894" t="s">
        <v>2272</v>
      </c>
      <c r="F95" s="895" t="s">
        <v>2112</v>
      </c>
      <c r="G95" s="895" t="s">
        <v>2116</v>
      </c>
      <c r="H95" s="896"/>
      <c r="I95" s="1305">
        <v>8</v>
      </c>
      <c r="J95" s="898">
        <v>3234</v>
      </c>
      <c r="K95" s="978">
        <v>4112</v>
      </c>
      <c r="L95" s="978">
        <v>4411</v>
      </c>
      <c r="M95" s="981">
        <f t="shared" si="10"/>
        <v>2420</v>
      </c>
      <c r="N95" s="981">
        <f t="shared" si="10"/>
        <v>3077</v>
      </c>
      <c r="O95" s="915">
        <f t="shared" si="10"/>
        <v>3301</v>
      </c>
      <c r="P95" s="927"/>
      <c r="Q95" s="929"/>
      <c r="R95" s="930"/>
    </row>
    <row r="96" spans="2:22" ht="41.25" customHeight="1">
      <c r="B96" s="892" t="s">
        <v>3018</v>
      </c>
      <c r="C96" s="885" t="str">
        <f>B96&amp;" комплект фасадов "&amp;"для корпусов "&amp;E96&amp;", "&amp;H96</f>
        <v>ФВ 301 AL black комплект фасадов для корпусов В 309, В 991 У</v>
      </c>
      <c r="D96" s="893" t="s">
        <v>2623</v>
      </c>
      <c r="E96" s="894" t="s">
        <v>2247</v>
      </c>
      <c r="F96" s="895"/>
      <c r="G96" s="895"/>
      <c r="H96" s="896" t="s">
        <v>2624</v>
      </c>
      <c r="I96" s="1305">
        <v>9</v>
      </c>
      <c r="J96" s="898">
        <v>4292</v>
      </c>
      <c r="K96" s="978"/>
      <c r="L96" s="978"/>
      <c r="M96" s="981">
        <f t="shared" si="10"/>
        <v>3212</v>
      </c>
      <c r="N96" s="1270"/>
      <c r="O96" s="915"/>
      <c r="P96" s="927"/>
      <c r="Q96" s="929"/>
      <c r="R96" s="930"/>
    </row>
    <row r="97" spans="2:18" ht="41.25" customHeight="1">
      <c r="B97" s="892" t="s">
        <v>3019</v>
      </c>
      <c r="C97" s="885" t="str">
        <f t="shared" ref="C97:C103" si="12">B97&amp;" комплект фасадов "&amp;"для корпусов "&amp;E97</f>
        <v>ФВ 301-2 AL black комплект фасадов для корпусов В 609</v>
      </c>
      <c r="D97" s="893" t="s">
        <v>2626</v>
      </c>
      <c r="E97" s="894" t="s">
        <v>2272</v>
      </c>
      <c r="F97" s="895"/>
      <c r="G97" s="895"/>
      <c r="H97" s="896"/>
      <c r="I97" s="1305">
        <v>12</v>
      </c>
      <c r="J97" s="898">
        <v>8584</v>
      </c>
      <c r="K97" s="978"/>
      <c r="L97" s="978"/>
      <c r="M97" s="981">
        <f t="shared" si="10"/>
        <v>6423</v>
      </c>
      <c r="N97" s="1270"/>
      <c r="O97" s="915"/>
      <c r="P97" s="927"/>
      <c r="Q97" s="929"/>
      <c r="R97" s="930"/>
    </row>
    <row r="98" spans="2:18" ht="41.25" customHeight="1">
      <c r="B98" s="892" t="s">
        <v>3020</v>
      </c>
      <c r="C98" s="885" t="str">
        <f t="shared" si="12"/>
        <v>ФВ 351 AL black комплект фасадов для корпусов В 359</v>
      </c>
      <c r="D98" s="893" t="s">
        <v>2628</v>
      </c>
      <c r="E98" s="894" t="s">
        <v>2252</v>
      </c>
      <c r="F98" s="895"/>
      <c r="G98" s="895"/>
      <c r="H98" s="896"/>
      <c r="I98" s="1305">
        <v>11</v>
      </c>
      <c r="J98" s="898">
        <v>4488</v>
      </c>
      <c r="K98" s="978"/>
      <c r="L98" s="978"/>
      <c r="M98" s="981">
        <f t="shared" si="10"/>
        <v>3358</v>
      </c>
      <c r="N98" s="1270"/>
      <c r="O98" s="915"/>
      <c r="P98" s="927"/>
      <c r="Q98" s="929"/>
      <c r="R98" s="930"/>
    </row>
    <row r="99" spans="2:18" ht="41.25" customHeight="1">
      <c r="B99" s="892" t="s">
        <v>3021</v>
      </c>
      <c r="C99" s="885" t="str">
        <f t="shared" si="12"/>
        <v>ФВ 351-2 AL black комплект фасадов для корпусов В 709</v>
      </c>
      <c r="D99" s="893" t="s">
        <v>2630</v>
      </c>
      <c r="E99" s="894" t="s">
        <v>2279</v>
      </c>
      <c r="F99" s="895"/>
      <c r="G99" s="895"/>
      <c r="H99" s="896"/>
      <c r="I99" s="1305">
        <v>14</v>
      </c>
      <c r="J99" s="898">
        <v>8976</v>
      </c>
      <c r="K99" s="978"/>
      <c r="L99" s="978"/>
      <c r="M99" s="981">
        <f t="shared" si="10"/>
        <v>6716</v>
      </c>
      <c r="N99" s="1270"/>
      <c r="O99" s="915"/>
      <c r="P99" s="927"/>
      <c r="Q99" s="929"/>
      <c r="R99" s="930"/>
    </row>
    <row r="100" spans="2:18" ht="41.25" customHeight="1">
      <c r="B100" s="892" t="s">
        <v>3022</v>
      </c>
      <c r="C100" s="885" t="str">
        <f t="shared" si="12"/>
        <v>ФВ 401 AL black комплект фасадов для корпусов В 409</v>
      </c>
      <c r="D100" s="893" t="s">
        <v>2632</v>
      </c>
      <c r="E100" s="894" t="s">
        <v>2257</v>
      </c>
      <c r="F100" s="895"/>
      <c r="G100" s="895"/>
      <c r="H100" s="896"/>
      <c r="I100" s="1305">
        <v>12</v>
      </c>
      <c r="J100" s="898">
        <v>4684</v>
      </c>
      <c r="K100" s="978"/>
      <c r="L100" s="978"/>
      <c r="M100" s="981">
        <f t="shared" si="10"/>
        <v>3505</v>
      </c>
      <c r="N100" s="1270"/>
      <c r="O100" s="915"/>
      <c r="P100" s="927"/>
      <c r="Q100" s="929"/>
      <c r="R100" s="930"/>
    </row>
    <row r="101" spans="2:18" ht="41.25" customHeight="1">
      <c r="B101" s="892" t="s">
        <v>3023</v>
      </c>
      <c r="C101" s="885" t="str">
        <f t="shared" si="12"/>
        <v>ФВ 401-2 AL black комплект фасадов для корпусов В 809</v>
      </c>
      <c r="D101" s="893" t="s">
        <v>2634</v>
      </c>
      <c r="E101" s="894" t="s">
        <v>2284</v>
      </c>
      <c r="F101" s="895"/>
      <c r="G101" s="895"/>
      <c r="H101" s="896"/>
      <c r="I101" s="1305">
        <v>16</v>
      </c>
      <c r="J101" s="898">
        <v>9368</v>
      </c>
      <c r="K101" s="978"/>
      <c r="L101" s="978"/>
      <c r="M101" s="981">
        <f t="shared" si="10"/>
        <v>7010</v>
      </c>
      <c r="N101" s="1270"/>
      <c r="O101" s="915"/>
      <c r="P101" s="927"/>
      <c r="Q101" s="929"/>
      <c r="R101" s="930"/>
    </row>
    <row r="102" spans="2:18" ht="41.25" customHeight="1">
      <c r="B102" s="892" t="s">
        <v>3024</v>
      </c>
      <c r="C102" s="885" t="str">
        <f t="shared" si="12"/>
        <v>ФВ 451 AL black комплект фасадов для корпусов В 459</v>
      </c>
      <c r="D102" s="893" t="s">
        <v>2636</v>
      </c>
      <c r="E102" s="894" t="s">
        <v>2262</v>
      </c>
      <c r="F102" s="895"/>
      <c r="G102" s="895"/>
      <c r="H102" s="896"/>
      <c r="I102" s="1305">
        <v>14</v>
      </c>
      <c r="J102" s="898">
        <v>4879</v>
      </c>
      <c r="K102" s="978"/>
      <c r="L102" s="978"/>
      <c r="M102" s="981">
        <f t="shared" si="10"/>
        <v>3651</v>
      </c>
      <c r="N102" s="1270"/>
      <c r="O102" s="915"/>
      <c r="P102" s="927"/>
      <c r="Q102" s="929"/>
      <c r="R102" s="930"/>
    </row>
    <row r="103" spans="2:18" ht="41.25" customHeight="1">
      <c r="B103" s="892" t="s">
        <v>3025</v>
      </c>
      <c r="C103" s="885" t="str">
        <f t="shared" si="12"/>
        <v>ФВ 501 AL black комплект фасадов для корпусов В 509</v>
      </c>
      <c r="D103" s="893" t="s">
        <v>2638</v>
      </c>
      <c r="E103" s="894" t="s">
        <v>2267</v>
      </c>
      <c r="F103" s="895"/>
      <c r="G103" s="895"/>
      <c r="H103" s="896"/>
      <c r="I103" s="654">
        <v>15</v>
      </c>
      <c r="J103" s="898">
        <v>5075</v>
      </c>
      <c r="K103" s="978"/>
      <c r="L103" s="978"/>
      <c r="M103" s="981">
        <f t="shared" si="10"/>
        <v>3798</v>
      </c>
      <c r="N103" s="1270"/>
      <c r="O103" s="915"/>
      <c r="P103" s="927"/>
      <c r="Q103" s="929"/>
      <c r="R103" s="930"/>
    </row>
    <row r="104" spans="2:18" ht="41.25" customHeight="1">
      <c r="B104" s="892" t="s">
        <v>3017</v>
      </c>
      <c r="C104" s="885" t="str">
        <f>B104&amp;" комплект фасадов "&amp;"для корпусов "&amp;E104&amp;", "&amp;F104&amp;", "&amp;G104</f>
        <v>ФВ 601 AL black комплект фасадов для корпусов В 609, П 601 В, ПД 600 В</v>
      </c>
      <c r="D104" s="893" t="s">
        <v>2570</v>
      </c>
      <c r="E104" s="894" t="s">
        <v>2272</v>
      </c>
      <c r="F104" s="895" t="s">
        <v>2112</v>
      </c>
      <c r="G104" s="895" t="s">
        <v>2116</v>
      </c>
      <c r="H104" s="896"/>
      <c r="I104" s="1305">
        <v>18</v>
      </c>
      <c r="J104" s="898">
        <v>5467</v>
      </c>
      <c r="K104" s="978"/>
      <c r="L104" s="978"/>
      <c r="M104" s="981">
        <f t="shared" si="10"/>
        <v>4091</v>
      </c>
      <c r="N104" s="1271"/>
      <c r="O104" s="920"/>
      <c r="P104" s="927"/>
      <c r="Q104" s="929"/>
      <c r="R104" s="930"/>
    </row>
    <row r="105" spans="2:18" ht="41.25" customHeight="1">
      <c r="B105" s="1698" t="s">
        <v>2639</v>
      </c>
      <c r="C105" s="1684"/>
      <c r="D105" s="1684"/>
      <c r="E105" s="1684"/>
      <c r="F105" s="1684"/>
      <c r="G105" s="1684"/>
      <c r="H105" s="1684"/>
      <c r="I105" s="1684"/>
      <c r="J105" s="1684"/>
      <c r="K105" s="1684"/>
      <c r="L105" s="1684"/>
      <c r="M105" s="1684"/>
      <c r="N105" s="1684"/>
      <c r="O105" s="1699"/>
      <c r="P105" s="927"/>
      <c r="Q105" s="929"/>
      <c r="R105" s="930"/>
    </row>
    <row r="106" spans="2:18" ht="41.25" customHeight="1">
      <c r="B106" s="884" t="s">
        <v>2799</v>
      </c>
      <c r="C106" s="885" t="str">
        <f>B106&amp;" комплект фасадов "&amp;"для корпусов "&amp;H106</f>
        <v>ПБ 921 У EVO Вива комплект фасадов для корпусов В 991 У</v>
      </c>
      <c r="D106" s="886" t="s">
        <v>3364</v>
      </c>
      <c r="E106" s="887"/>
      <c r="F106" s="888"/>
      <c r="G106" s="888"/>
      <c r="H106" s="885" t="s">
        <v>2624</v>
      </c>
      <c r="I106" s="889">
        <v>4</v>
      </c>
      <c r="J106" s="890">
        <v>1874</v>
      </c>
      <c r="K106" s="980">
        <v>1990</v>
      </c>
      <c r="L106" s="980">
        <v>2098</v>
      </c>
      <c r="M106" s="981">
        <f>ROUNDUP(CEILING(J106*(1-скидка),1)*(1+наценка),1)</f>
        <v>1403</v>
      </c>
      <c r="N106" s="981">
        <f>ROUNDUP(CEILING(K106*(1-скидка),1)*(1+наценка),1)</f>
        <v>1489</v>
      </c>
      <c r="O106" s="915">
        <f>ROUNDUP(CEILING(L106*(1-скидка),1)*(1+наценка),1)</f>
        <v>1570</v>
      </c>
      <c r="P106" s="927"/>
      <c r="Q106" s="929"/>
      <c r="R106" s="930"/>
    </row>
    <row r="107" spans="2:18" ht="311.25" customHeight="1" thickBot="1">
      <c r="B107" s="1588" t="s">
        <v>3713</v>
      </c>
      <c r="C107" s="1589"/>
      <c r="D107" s="1678"/>
      <c r="E107" s="1589"/>
      <c r="F107" s="1589"/>
      <c r="G107" s="1589"/>
      <c r="H107" s="1589"/>
      <c r="I107" s="1678"/>
      <c r="J107" s="1589"/>
      <c r="K107" s="1589"/>
      <c r="L107" s="1589"/>
      <c r="M107" s="1589"/>
      <c r="N107" s="1589"/>
      <c r="O107" s="1612"/>
      <c r="P107" s="800"/>
      <c r="Q107" s="787"/>
      <c r="R107" s="788"/>
    </row>
    <row r="108" spans="2:18" ht="41.25" customHeight="1">
      <c r="B108" s="1605" t="s">
        <v>2640</v>
      </c>
      <c r="C108" s="1606"/>
      <c r="D108" s="1606"/>
      <c r="E108" s="1606"/>
      <c r="F108" s="1606"/>
      <c r="G108" s="1606"/>
      <c r="H108" s="1606"/>
      <c r="I108" s="1606"/>
      <c r="J108" s="1606"/>
      <c r="K108" s="1606"/>
      <c r="L108" s="1606"/>
      <c r="M108" s="1606"/>
      <c r="N108" s="1606"/>
      <c r="O108" s="1611"/>
      <c r="P108" s="1307"/>
      <c r="Q108" s="1307"/>
      <c r="R108" s="1308"/>
    </row>
    <row r="109" spans="2:18" ht="41.25" customHeight="1">
      <c r="B109" s="884" t="s">
        <v>2800</v>
      </c>
      <c r="C109" s="885" t="str">
        <f>B109&amp;" комплект фасадов "&amp;"для корпусов "&amp;E109</f>
        <v>ФВ 150 EVO Вива комплект фасадов для корпусов В 150</v>
      </c>
      <c r="D109" s="886" t="s">
        <v>2586</v>
      </c>
      <c r="E109" s="887" t="s">
        <v>2294</v>
      </c>
      <c r="F109" s="888"/>
      <c r="G109" s="888"/>
      <c r="H109" s="885"/>
      <c r="I109" s="889">
        <v>2</v>
      </c>
      <c r="J109" s="890">
        <v>862</v>
      </c>
      <c r="K109" s="980">
        <v>1028</v>
      </c>
      <c r="L109" s="980">
        <v>1071</v>
      </c>
      <c r="M109" s="977">
        <f t="shared" ref="M109:O129" si="13">ROUNDUP(CEILING(J109*(1-скидка),1)*(1+наценка),1)</f>
        <v>645</v>
      </c>
      <c r="N109" s="981">
        <f t="shared" si="13"/>
        <v>770</v>
      </c>
      <c r="O109" s="915">
        <f t="shared" si="13"/>
        <v>802</v>
      </c>
      <c r="P109" s="937"/>
      <c r="Q109" s="938"/>
      <c r="R109" s="939"/>
    </row>
    <row r="110" spans="2:18" ht="41.25" customHeight="1">
      <c r="B110" s="892" t="s">
        <v>2801</v>
      </c>
      <c r="C110" s="885" t="str">
        <f>B110&amp;" комплект фасадов "&amp;"для корпусов "&amp;E110</f>
        <v>ФВ 200 EVO Вива комплект фасадов для корпусов В 200</v>
      </c>
      <c r="D110" s="893" t="s">
        <v>2588</v>
      </c>
      <c r="E110" s="894" t="s">
        <v>2299</v>
      </c>
      <c r="F110" s="895"/>
      <c r="G110" s="895"/>
      <c r="H110" s="896"/>
      <c r="I110" s="1305">
        <v>3</v>
      </c>
      <c r="J110" s="898">
        <v>1054</v>
      </c>
      <c r="K110" s="978">
        <v>1278</v>
      </c>
      <c r="L110" s="978">
        <v>1342</v>
      </c>
      <c r="M110" s="981">
        <f t="shared" si="13"/>
        <v>789</v>
      </c>
      <c r="N110" s="981">
        <f t="shared" si="13"/>
        <v>957</v>
      </c>
      <c r="O110" s="915">
        <f t="shared" si="13"/>
        <v>1005</v>
      </c>
      <c r="P110" s="927"/>
      <c r="Q110" s="938"/>
      <c r="R110" s="939"/>
    </row>
    <row r="111" spans="2:18" ht="41.25" customHeight="1">
      <c r="B111" s="892" t="s">
        <v>2802</v>
      </c>
      <c r="C111" s="885" t="str">
        <f>B111&amp;" комплект фасадов "&amp;"для корпусов "&amp;E111</f>
        <v>ФВ 250 EVO Вива комплект фасадов для корпусов В 250</v>
      </c>
      <c r="D111" s="893" t="s">
        <v>2644</v>
      </c>
      <c r="E111" s="894" t="s">
        <v>2303</v>
      </c>
      <c r="F111" s="895"/>
      <c r="G111" s="895"/>
      <c r="H111" s="896"/>
      <c r="I111" s="1305">
        <v>3</v>
      </c>
      <c r="J111" s="898">
        <v>1246</v>
      </c>
      <c r="K111" s="978">
        <v>1528</v>
      </c>
      <c r="L111" s="978">
        <v>1613</v>
      </c>
      <c r="M111" s="981">
        <f t="shared" si="13"/>
        <v>933</v>
      </c>
      <c r="N111" s="981">
        <f t="shared" si="13"/>
        <v>1144</v>
      </c>
      <c r="O111" s="915">
        <f t="shared" si="13"/>
        <v>1207</v>
      </c>
      <c r="P111" s="927"/>
      <c r="Q111" s="938"/>
      <c r="R111" s="939"/>
    </row>
    <row r="112" spans="2:18" ht="41.25" customHeight="1">
      <c r="B112" s="884" t="s">
        <v>2803</v>
      </c>
      <c r="C112" s="885" t="str">
        <f>B112&amp;" комплект фасадов "&amp;"для корпусов "&amp;E112&amp;", "&amp;H112</f>
        <v>Ф 300 EVO Вива комплект фасадов для корпусов В 300, В 990 У</v>
      </c>
      <c r="D112" s="886" t="s">
        <v>2572</v>
      </c>
      <c r="E112" s="887" t="s">
        <v>2307</v>
      </c>
      <c r="F112" s="888"/>
      <c r="G112" s="888"/>
      <c r="H112" s="885" t="s">
        <v>2646</v>
      </c>
      <c r="I112" s="889">
        <v>4</v>
      </c>
      <c r="J112" s="898">
        <v>1438</v>
      </c>
      <c r="K112" s="978">
        <v>1777</v>
      </c>
      <c r="L112" s="978">
        <v>1883</v>
      </c>
      <c r="M112" s="981">
        <f t="shared" si="13"/>
        <v>1076</v>
      </c>
      <c r="N112" s="981">
        <f t="shared" si="13"/>
        <v>1330</v>
      </c>
      <c r="O112" s="915">
        <f t="shared" si="13"/>
        <v>1409</v>
      </c>
      <c r="P112" s="927"/>
      <c r="Q112" s="938"/>
      <c r="R112" s="939"/>
    </row>
    <row r="113" spans="2:18" ht="41.25" customHeight="1">
      <c r="B113" s="884" t="s">
        <v>2804</v>
      </c>
      <c r="C113" s="885" t="str">
        <f t="shared" ref="C113:C119" si="14">B113&amp;" комплект фасадов "&amp;"для корпусов "&amp;E113</f>
        <v>Ф 300-2 EVO Вива комплект фасадов для корпусов В 600</v>
      </c>
      <c r="D113" s="886" t="s">
        <v>2573</v>
      </c>
      <c r="E113" s="887" t="s">
        <v>2327</v>
      </c>
      <c r="F113" s="888"/>
      <c r="G113" s="888"/>
      <c r="H113" s="885"/>
      <c r="I113" s="889">
        <v>7</v>
      </c>
      <c r="J113" s="898">
        <v>2876</v>
      </c>
      <c r="K113" s="978">
        <v>3554</v>
      </c>
      <c r="L113" s="978">
        <v>3767</v>
      </c>
      <c r="M113" s="981">
        <f t="shared" si="13"/>
        <v>2152</v>
      </c>
      <c r="N113" s="981">
        <f t="shared" si="13"/>
        <v>2660</v>
      </c>
      <c r="O113" s="915">
        <f t="shared" si="13"/>
        <v>2819</v>
      </c>
      <c r="P113" s="927"/>
      <c r="Q113" s="938"/>
      <c r="R113" s="939"/>
    </row>
    <row r="114" spans="2:18" ht="41.25" customHeight="1">
      <c r="B114" s="892" t="s">
        <v>2805</v>
      </c>
      <c r="C114" s="885" t="str">
        <f t="shared" si="14"/>
        <v>Ф 350 EVO Вива комплект фасадов для корпусов В 350</v>
      </c>
      <c r="D114" s="893" t="s">
        <v>2575</v>
      </c>
      <c r="E114" s="894" t="s">
        <v>2311</v>
      </c>
      <c r="F114" s="895"/>
      <c r="G114" s="895"/>
      <c r="H114" s="896"/>
      <c r="I114" s="1305">
        <v>4</v>
      </c>
      <c r="J114" s="898">
        <v>1630</v>
      </c>
      <c r="K114" s="978">
        <v>2027</v>
      </c>
      <c r="L114" s="978">
        <v>2154</v>
      </c>
      <c r="M114" s="981">
        <f t="shared" si="13"/>
        <v>1220</v>
      </c>
      <c r="N114" s="981">
        <f t="shared" si="13"/>
        <v>1517</v>
      </c>
      <c r="O114" s="915">
        <f t="shared" si="13"/>
        <v>1612</v>
      </c>
      <c r="P114" s="927"/>
      <c r="Q114" s="1302"/>
      <c r="R114" s="1303"/>
    </row>
    <row r="115" spans="2:18" ht="41.25" customHeight="1">
      <c r="B115" s="892" t="s">
        <v>2806</v>
      </c>
      <c r="C115" s="885" t="str">
        <f t="shared" si="14"/>
        <v>Ф 350-2 EVO Вива комплект фасадов для корпусов В 700</v>
      </c>
      <c r="D115" s="893" t="s">
        <v>2576</v>
      </c>
      <c r="E115" s="894" t="s">
        <v>2332</v>
      </c>
      <c r="F115" s="895"/>
      <c r="G115" s="895"/>
      <c r="H115" s="896"/>
      <c r="I115" s="1305">
        <v>8</v>
      </c>
      <c r="J115" s="898">
        <v>3260</v>
      </c>
      <c r="K115" s="978">
        <v>4054</v>
      </c>
      <c r="L115" s="978">
        <v>4308</v>
      </c>
      <c r="M115" s="981">
        <f t="shared" si="13"/>
        <v>2440</v>
      </c>
      <c r="N115" s="981">
        <f t="shared" si="13"/>
        <v>3034</v>
      </c>
      <c r="O115" s="915">
        <f t="shared" si="13"/>
        <v>3224</v>
      </c>
      <c r="P115" s="927"/>
      <c r="Q115" s="1302"/>
      <c r="R115" s="1303"/>
    </row>
    <row r="116" spans="2:18" ht="41.25" customHeight="1">
      <c r="B116" s="892" t="s">
        <v>2807</v>
      </c>
      <c r="C116" s="885" t="str">
        <f t="shared" si="14"/>
        <v>Ф 400 EVO Вива комплект фасадов для корпусов В 400</v>
      </c>
      <c r="D116" s="893" t="s">
        <v>2578</v>
      </c>
      <c r="E116" s="894" t="s">
        <v>2315</v>
      </c>
      <c r="F116" s="895"/>
      <c r="G116" s="895"/>
      <c r="H116" s="896"/>
      <c r="I116" s="1305">
        <v>5</v>
      </c>
      <c r="J116" s="898">
        <v>1822</v>
      </c>
      <c r="K116" s="978">
        <v>2277</v>
      </c>
      <c r="L116" s="978">
        <v>2425</v>
      </c>
      <c r="M116" s="981">
        <f t="shared" si="13"/>
        <v>1364</v>
      </c>
      <c r="N116" s="981">
        <f t="shared" si="13"/>
        <v>1704</v>
      </c>
      <c r="O116" s="915">
        <f t="shared" si="13"/>
        <v>1815</v>
      </c>
      <c r="P116" s="927"/>
      <c r="Q116" s="1302"/>
      <c r="R116" s="1303"/>
    </row>
    <row r="117" spans="2:18" ht="41.25" customHeight="1">
      <c r="B117" s="892" t="s">
        <v>2808</v>
      </c>
      <c r="C117" s="885" t="str">
        <f t="shared" si="14"/>
        <v>Ф 400-2 EVO Вива комплект фасадов для корпусов В 800</v>
      </c>
      <c r="D117" s="893" t="s">
        <v>2579</v>
      </c>
      <c r="E117" s="894" t="s">
        <v>2336</v>
      </c>
      <c r="F117" s="895"/>
      <c r="G117" s="895"/>
      <c r="H117" s="896"/>
      <c r="I117" s="1305">
        <v>9</v>
      </c>
      <c r="J117" s="898">
        <v>3644</v>
      </c>
      <c r="K117" s="978">
        <v>4554</v>
      </c>
      <c r="L117" s="978">
        <v>4846</v>
      </c>
      <c r="M117" s="981">
        <f t="shared" si="13"/>
        <v>2727</v>
      </c>
      <c r="N117" s="981">
        <f t="shared" si="13"/>
        <v>3408</v>
      </c>
      <c r="O117" s="915">
        <f t="shared" si="13"/>
        <v>3626</v>
      </c>
      <c r="P117" s="927"/>
      <c r="Q117" s="1302"/>
      <c r="R117" s="1303"/>
    </row>
    <row r="118" spans="2:18" ht="41.25" customHeight="1">
      <c r="B118" s="892" t="s">
        <v>2809</v>
      </c>
      <c r="C118" s="885" t="str">
        <f t="shared" si="14"/>
        <v>Ф 450 EVO Вива комплект фасадов для корпусов В 450</v>
      </c>
      <c r="D118" s="893" t="s">
        <v>2581</v>
      </c>
      <c r="E118" s="894" t="s">
        <v>2319</v>
      </c>
      <c r="F118" s="895"/>
      <c r="G118" s="895"/>
      <c r="H118" s="896"/>
      <c r="I118" s="654">
        <v>5</v>
      </c>
      <c r="J118" s="898">
        <v>2014</v>
      </c>
      <c r="K118" s="978">
        <v>2527</v>
      </c>
      <c r="L118" s="978">
        <v>2695</v>
      </c>
      <c r="M118" s="981">
        <f t="shared" si="13"/>
        <v>1507</v>
      </c>
      <c r="N118" s="981">
        <f t="shared" si="13"/>
        <v>1891</v>
      </c>
      <c r="O118" s="915">
        <f t="shared" si="13"/>
        <v>2017</v>
      </c>
      <c r="P118" s="927"/>
      <c r="Q118" s="1302"/>
      <c r="R118" s="1303"/>
    </row>
    <row r="119" spans="2:18" ht="41.25" customHeight="1">
      <c r="B119" s="892" t="s">
        <v>2810</v>
      </c>
      <c r="C119" s="885" t="str">
        <f t="shared" si="14"/>
        <v>Ф 500 EVO Вива комплект фасадов для корпусов В 500</v>
      </c>
      <c r="D119" s="893" t="s">
        <v>2583</v>
      </c>
      <c r="E119" s="894" t="s">
        <v>2323</v>
      </c>
      <c r="F119" s="903"/>
      <c r="G119" s="895"/>
      <c r="H119" s="896"/>
      <c r="I119" s="654">
        <v>6</v>
      </c>
      <c r="J119" s="898">
        <v>2206</v>
      </c>
      <c r="K119" s="978">
        <v>2777</v>
      </c>
      <c r="L119" s="978">
        <v>2963</v>
      </c>
      <c r="M119" s="981">
        <f t="shared" si="13"/>
        <v>1651</v>
      </c>
      <c r="N119" s="981">
        <f t="shared" si="13"/>
        <v>2078</v>
      </c>
      <c r="O119" s="915">
        <f t="shared" si="13"/>
        <v>2217</v>
      </c>
      <c r="P119" s="927"/>
      <c r="Q119" s="1302"/>
      <c r="R119" s="1303"/>
    </row>
    <row r="120" spans="2:18" ht="41.25" customHeight="1">
      <c r="B120" s="901" t="s">
        <v>2756</v>
      </c>
      <c r="C120" s="885" t="str">
        <f>B120&amp;" комплект фасадов "&amp;"для корпусов "&amp;E120&amp;", "&amp;F120&amp;", "&amp;G120</f>
        <v>Ф 600 EVO Вива комплект фасадов для корпусов В 600, П 601, ПД 600</v>
      </c>
      <c r="D120" s="902" t="s">
        <v>2567</v>
      </c>
      <c r="E120" s="903" t="s">
        <v>2327</v>
      </c>
      <c r="F120" s="904" t="s">
        <v>2093</v>
      </c>
      <c r="G120" s="904" t="s">
        <v>2097</v>
      </c>
      <c r="H120" s="908"/>
      <c r="I120" s="1306">
        <v>7</v>
      </c>
      <c r="J120" s="898">
        <v>2590</v>
      </c>
      <c r="K120" s="978">
        <v>3276</v>
      </c>
      <c r="L120" s="978">
        <v>3504</v>
      </c>
      <c r="M120" s="981">
        <f t="shared" si="13"/>
        <v>1938</v>
      </c>
      <c r="N120" s="981">
        <f t="shared" si="13"/>
        <v>2452</v>
      </c>
      <c r="O120" s="915">
        <f t="shared" si="13"/>
        <v>2622</v>
      </c>
      <c r="P120" s="927"/>
      <c r="Q120" s="1302"/>
      <c r="R120" s="1303"/>
    </row>
    <row r="121" spans="2:18" ht="41.25" customHeight="1">
      <c r="B121" s="892" t="s">
        <v>3026</v>
      </c>
      <c r="C121" s="885" t="str">
        <f t="shared" ref="C121:C128" si="15">B121&amp;" комплект фасадов "&amp;"для корпусов "&amp;E121</f>
        <v>ФВ 300 AL black комплект фасадов для корпусов В 300</v>
      </c>
      <c r="D121" s="893" t="s">
        <v>2572</v>
      </c>
      <c r="E121" s="894" t="s">
        <v>2307</v>
      </c>
      <c r="F121" s="895"/>
      <c r="G121" s="895"/>
      <c r="H121" s="896"/>
      <c r="I121" s="1305">
        <v>7</v>
      </c>
      <c r="J121" s="898">
        <v>3752</v>
      </c>
      <c r="K121" s="978"/>
      <c r="L121" s="978"/>
      <c r="M121" s="981">
        <f t="shared" si="13"/>
        <v>2808</v>
      </c>
      <c r="N121" s="1272"/>
      <c r="O121" s="891"/>
      <c r="P121" s="927"/>
      <c r="Q121" s="1302"/>
      <c r="R121" s="1303"/>
    </row>
    <row r="122" spans="2:18" ht="41.25" customHeight="1">
      <c r="B122" s="892" t="s">
        <v>3027</v>
      </c>
      <c r="C122" s="885" t="str">
        <f t="shared" si="15"/>
        <v>ФВ 300-2 AL black комплект фасадов для корпусов В 600</v>
      </c>
      <c r="D122" s="893" t="s">
        <v>2573</v>
      </c>
      <c r="E122" s="894" t="s">
        <v>2327</v>
      </c>
      <c r="F122" s="895"/>
      <c r="G122" s="895"/>
      <c r="H122" s="896"/>
      <c r="I122" s="1305">
        <v>10</v>
      </c>
      <c r="J122" s="898">
        <v>7504</v>
      </c>
      <c r="K122" s="978"/>
      <c r="L122" s="978"/>
      <c r="M122" s="981">
        <f t="shared" si="13"/>
        <v>5615</v>
      </c>
      <c r="N122" s="1272"/>
      <c r="O122" s="891"/>
      <c r="P122" s="927"/>
      <c r="Q122" s="1302"/>
      <c r="R122" s="1303"/>
    </row>
    <row r="123" spans="2:18" ht="41.25" customHeight="1">
      <c r="B123" s="892" t="s">
        <v>3028</v>
      </c>
      <c r="C123" s="885" t="str">
        <f t="shared" si="15"/>
        <v>ФВ 350 AL black комплект фасадов для корпусов В 350</v>
      </c>
      <c r="D123" s="893" t="s">
        <v>2575</v>
      </c>
      <c r="E123" s="894" t="s">
        <v>2311</v>
      </c>
      <c r="F123" s="895"/>
      <c r="G123" s="895"/>
      <c r="H123" s="896"/>
      <c r="I123" s="1305">
        <v>9</v>
      </c>
      <c r="J123" s="898">
        <v>3928</v>
      </c>
      <c r="K123" s="978"/>
      <c r="L123" s="978"/>
      <c r="M123" s="981">
        <f t="shared" si="13"/>
        <v>2939</v>
      </c>
      <c r="N123" s="1272"/>
      <c r="O123" s="891"/>
      <c r="P123" s="927"/>
      <c r="Q123" s="1302"/>
      <c r="R123" s="1303"/>
    </row>
    <row r="124" spans="2:18" ht="41.25" customHeight="1">
      <c r="B124" s="892" t="s">
        <v>3029</v>
      </c>
      <c r="C124" s="885" t="str">
        <f t="shared" si="15"/>
        <v>ФВ 350-2 AL black комплект фасадов для корпусов В 700</v>
      </c>
      <c r="D124" s="893" t="s">
        <v>2576</v>
      </c>
      <c r="E124" s="894" t="s">
        <v>2332</v>
      </c>
      <c r="F124" s="895"/>
      <c r="G124" s="895"/>
      <c r="H124" s="896"/>
      <c r="I124" s="1305">
        <v>11</v>
      </c>
      <c r="J124" s="898">
        <v>7856</v>
      </c>
      <c r="K124" s="978"/>
      <c r="L124" s="978"/>
      <c r="M124" s="981">
        <f t="shared" si="13"/>
        <v>5878</v>
      </c>
      <c r="N124" s="1272"/>
      <c r="O124" s="891"/>
      <c r="P124" s="927"/>
      <c r="Q124" s="1302"/>
      <c r="R124" s="1303"/>
    </row>
    <row r="125" spans="2:18" ht="41.25" customHeight="1">
      <c r="B125" s="892" t="s">
        <v>3030</v>
      </c>
      <c r="C125" s="885" t="str">
        <f t="shared" si="15"/>
        <v>ФВ 400 AL black комплект фасадов для корпусов В 400</v>
      </c>
      <c r="D125" s="893" t="s">
        <v>2578</v>
      </c>
      <c r="E125" s="894" t="s">
        <v>2315</v>
      </c>
      <c r="F125" s="895"/>
      <c r="G125" s="895"/>
      <c r="H125" s="896"/>
      <c r="I125" s="1305">
        <v>9</v>
      </c>
      <c r="J125" s="898">
        <v>4104</v>
      </c>
      <c r="K125" s="978"/>
      <c r="L125" s="978"/>
      <c r="M125" s="981">
        <f t="shared" si="13"/>
        <v>3071</v>
      </c>
      <c r="N125" s="1272"/>
      <c r="O125" s="891"/>
      <c r="P125" s="927"/>
      <c r="Q125" s="1302"/>
      <c r="R125" s="1303"/>
    </row>
    <row r="126" spans="2:18" ht="41.25" customHeight="1">
      <c r="B126" s="892" t="s">
        <v>3031</v>
      </c>
      <c r="C126" s="885" t="str">
        <f t="shared" si="15"/>
        <v>ФВ 400-2 AL black комплект фасадов для корпусов В 800</v>
      </c>
      <c r="D126" s="893" t="s">
        <v>2579</v>
      </c>
      <c r="E126" s="894" t="s">
        <v>2336</v>
      </c>
      <c r="F126" s="895"/>
      <c r="G126" s="895"/>
      <c r="H126" s="896"/>
      <c r="I126" s="1305">
        <v>13</v>
      </c>
      <c r="J126" s="898">
        <v>8208</v>
      </c>
      <c r="K126" s="978"/>
      <c r="L126" s="978"/>
      <c r="M126" s="981">
        <f t="shared" si="13"/>
        <v>6142</v>
      </c>
      <c r="N126" s="1272"/>
      <c r="O126" s="891"/>
      <c r="P126" s="927"/>
      <c r="Q126" s="1302"/>
      <c r="R126" s="1303"/>
    </row>
    <row r="127" spans="2:18" ht="41.25" customHeight="1">
      <c r="B127" s="892" t="s">
        <v>3032</v>
      </c>
      <c r="C127" s="885" t="str">
        <f t="shared" si="15"/>
        <v>ФВ 450 AL black комплект фасадов для корпусов В 450</v>
      </c>
      <c r="D127" s="893" t="s">
        <v>2581</v>
      </c>
      <c r="E127" s="894" t="s">
        <v>2319</v>
      </c>
      <c r="F127" s="895"/>
      <c r="G127" s="895"/>
      <c r="H127" s="896"/>
      <c r="I127" s="1305">
        <v>11</v>
      </c>
      <c r="J127" s="898">
        <v>4280</v>
      </c>
      <c r="K127" s="978"/>
      <c r="L127" s="978"/>
      <c r="M127" s="981">
        <f t="shared" si="13"/>
        <v>3203</v>
      </c>
      <c r="N127" s="1272"/>
      <c r="O127" s="891"/>
      <c r="P127" s="927"/>
      <c r="Q127" s="1302"/>
      <c r="R127" s="1303"/>
    </row>
    <row r="128" spans="2:18" ht="41.25" customHeight="1">
      <c r="B128" s="892" t="s">
        <v>3033</v>
      </c>
      <c r="C128" s="885" t="str">
        <f t="shared" si="15"/>
        <v>ФВ 500 AL black комплект фасадов для корпусов В 500</v>
      </c>
      <c r="D128" s="893" t="s">
        <v>2583</v>
      </c>
      <c r="E128" s="894" t="s">
        <v>2323</v>
      </c>
      <c r="F128" s="895"/>
      <c r="G128" s="895"/>
      <c r="H128" s="896"/>
      <c r="I128" s="1305">
        <v>12</v>
      </c>
      <c r="J128" s="898">
        <v>4456</v>
      </c>
      <c r="K128" s="978"/>
      <c r="L128" s="978"/>
      <c r="M128" s="981">
        <f t="shared" si="13"/>
        <v>3334</v>
      </c>
      <c r="N128" s="1272"/>
      <c r="O128" s="891"/>
      <c r="P128" s="927"/>
      <c r="Q128" s="1302"/>
      <c r="R128" s="1303"/>
    </row>
    <row r="129" spans="2:18" ht="41.25" customHeight="1">
      <c r="B129" s="892" t="s">
        <v>3016</v>
      </c>
      <c r="C129" s="885" t="str">
        <f>B129&amp;" комплект фасадов "&amp;"для корпусов "&amp;E129&amp;", "&amp;F129&amp;", "&amp;G129</f>
        <v>ФВ 600 AL black комплект фасадов для корпусов В 600, П 601, ПД 600</v>
      </c>
      <c r="D129" s="893" t="s">
        <v>2567</v>
      </c>
      <c r="E129" s="894" t="s">
        <v>2327</v>
      </c>
      <c r="F129" s="895" t="s">
        <v>2093</v>
      </c>
      <c r="G129" s="895" t="s">
        <v>2097</v>
      </c>
      <c r="H129" s="896"/>
      <c r="I129" s="1305">
        <v>14</v>
      </c>
      <c r="J129" s="898">
        <v>4809</v>
      </c>
      <c r="K129" s="978"/>
      <c r="L129" s="978"/>
      <c r="M129" s="981">
        <f t="shared" si="13"/>
        <v>3599</v>
      </c>
      <c r="N129" s="1273"/>
      <c r="O129" s="899"/>
      <c r="P129" s="927"/>
      <c r="Q129" s="1302"/>
      <c r="R129" s="1303"/>
    </row>
    <row r="130" spans="2:18" ht="41.25" customHeight="1">
      <c r="B130" s="1682" t="s">
        <v>2654</v>
      </c>
      <c r="C130" s="1683"/>
      <c r="D130" s="1683"/>
      <c r="E130" s="1683"/>
      <c r="F130" s="1683"/>
      <c r="G130" s="1683"/>
      <c r="H130" s="1683"/>
      <c r="I130" s="1683"/>
      <c r="J130" s="1683"/>
      <c r="K130" s="1683"/>
      <c r="L130" s="1683"/>
      <c r="M130" s="1683"/>
      <c r="N130" s="1683"/>
      <c r="O130" s="1685"/>
      <c r="P130" s="927"/>
      <c r="Q130" s="929"/>
      <c r="R130" s="930"/>
    </row>
    <row r="131" spans="2:18" ht="41.25" customHeight="1">
      <c r="B131" s="884" t="s">
        <v>2811</v>
      </c>
      <c r="C131" s="885" t="str">
        <f>B131&amp;" комплект фасадов "&amp;"для корпусов "&amp;H131</f>
        <v>ПБ 721 У EVO Вива комплект фасадов для корпусов В 990 У</v>
      </c>
      <c r="D131" s="886" t="s">
        <v>2812</v>
      </c>
      <c r="E131" s="887"/>
      <c r="F131" s="888"/>
      <c r="G131" s="888"/>
      <c r="H131" s="885" t="s">
        <v>2646</v>
      </c>
      <c r="I131" s="889">
        <v>7</v>
      </c>
      <c r="J131" s="890">
        <v>1477</v>
      </c>
      <c r="K131" s="980">
        <v>1568</v>
      </c>
      <c r="L131" s="980">
        <v>1654</v>
      </c>
      <c r="M131" s="977">
        <f>ROUNDUP(CEILING(J131*(1-скидка),1)*(1+наценка),1)</f>
        <v>1106</v>
      </c>
      <c r="N131" s="981">
        <f>ROUNDUP(CEILING(K131*(1-скидка),1)*(1+наценка),1)</f>
        <v>1174</v>
      </c>
      <c r="O131" s="915">
        <f>ROUNDUP(CEILING(L131*(1-скидка),1)*(1+наценка),1)</f>
        <v>1238</v>
      </c>
      <c r="P131" s="927"/>
      <c r="Q131" s="929"/>
      <c r="R131" s="930"/>
    </row>
    <row r="132" spans="2:18" ht="319.5" customHeight="1" thickBot="1">
      <c r="B132" s="1701" t="s">
        <v>3713</v>
      </c>
      <c r="C132" s="1678"/>
      <c r="D132" s="1678"/>
      <c r="E132" s="1678"/>
      <c r="F132" s="1678"/>
      <c r="G132" s="1678"/>
      <c r="H132" s="1678"/>
      <c r="I132" s="1678"/>
      <c r="J132" s="1678"/>
      <c r="K132" s="1678"/>
      <c r="L132" s="1678"/>
      <c r="M132" s="1678"/>
      <c r="N132" s="1678"/>
      <c r="O132" s="1702"/>
      <c r="P132" s="800"/>
      <c r="Q132" s="940"/>
      <c r="R132" s="814"/>
    </row>
    <row r="133" spans="2:18" ht="41.25" customHeight="1">
      <c r="B133" s="1605" t="s">
        <v>2655</v>
      </c>
      <c r="C133" s="1606"/>
      <c r="D133" s="1606"/>
      <c r="E133" s="1606"/>
      <c r="F133" s="1606"/>
      <c r="G133" s="1606"/>
      <c r="H133" s="1606"/>
      <c r="I133" s="1606"/>
      <c r="J133" s="1606"/>
      <c r="K133" s="1606"/>
      <c r="L133" s="1606"/>
      <c r="M133" s="1606"/>
      <c r="N133" s="1606"/>
      <c r="O133" s="1611"/>
      <c r="P133" s="924"/>
      <c r="Q133" s="925"/>
      <c r="R133" s="926"/>
    </row>
    <row r="134" spans="2:18" ht="41.25" customHeight="1">
      <c r="B134" s="884" t="s">
        <v>2813</v>
      </c>
      <c r="C134" s="885" t="str">
        <f>B134&amp;" комплект фасадов "&amp;"для корпусов "&amp;E134&amp;", "&amp;F134</f>
        <v>ФГ 301 EVO Вива комплект фасадов для корпусов ВГ 309, ВГ 319</v>
      </c>
      <c r="D134" s="886" t="s">
        <v>2657</v>
      </c>
      <c r="E134" s="888" t="s">
        <v>2427</v>
      </c>
      <c r="F134" s="887" t="s">
        <v>2345</v>
      </c>
      <c r="G134" s="887"/>
      <c r="H134" s="885"/>
      <c r="I134" s="889">
        <v>3</v>
      </c>
      <c r="J134" s="890">
        <v>1005</v>
      </c>
      <c r="K134" s="980">
        <v>1200</v>
      </c>
      <c r="L134" s="980">
        <v>1272</v>
      </c>
      <c r="M134" s="977">
        <f t="shared" ref="M134:O147" si="16">ROUNDUP(CEILING(J134*(1-скидка),1)*(1+наценка),1)</f>
        <v>752</v>
      </c>
      <c r="N134" s="981">
        <f t="shared" si="16"/>
        <v>898</v>
      </c>
      <c r="O134" s="915">
        <f t="shared" si="16"/>
        <v>952</v>
      </c>
      <c r="P134" s="927"/>
      <c r="Q134" s="929"/>
      <c r="R134" s="930"/>
    </row>
    <row r="135" spans="2:18" ht="41.25" customHeight="1">
      <c r="B135" s="892" t="s">
        <v>2814</v>
      </c>
      <c r="C135" s="885" t="str">
        <f>B135&amp;" комплект фасадов "&amp;"для корпусов "&amp;E135&amp;", "&amp;F135&amp;", "&amp;H135</f>
        <v>ФГ 401 EVO Вива комплект фасадов для корпусов ВГ 409, ВГ 419, ВГ 919 У</v>
      </c>
      <c r="D135" s="893" t="s">
        <v>2659</v>
      </c>
      <c r="E135" s="895" t="s">
        <v>2431</v>
      </c>
      <c r="F135" s="894" t="s">
        <v>2351</v>
      </c>
      <c r="G135" s="894"/>
      <c r="H135" s="896" t="s">
        <v>2660</v>
      </c>
      <c r="I135" s="1305">
        <v>3</v>
      </c>
      <c r="J135" s="898">
        <v>1254</v>
      </c>
      <c r="K135" s="978">
        <v>1543</v>
      </c>
      <c r="L135" s="978">
        <v>1624</v>
      </c>
      <c r="M135" s="981">
        <f t="shared" si="16"/>
        <v>939</v>
      </c>
      <c r="N135" s="981">
        <f t="shared" si="16"/>
        <v>1155</v>
      </c>
      <c r="O135" s="915">
        <f t="shared" si="16"/>
        <v>1216</v>
      </c>
      <c r="P135" s="927"/>
      <c r="Q135" s="929"/>
      <c r="R135" s="930"/>
    </row>
    <row r="136" spans="2:18" ht="41.25" customHeight="1">
      <c r="B136" s="892" t="s">
        <v>2815</v>
      </c>
      <c r="C136" s="885" t="str">
        <f>B136&amp;" комплект фасадов "&amp;"для корпусов "&amp;E136&amp;", "&amp;F136</f>
        <v>ФГ 451 EVO Вива комплект фасадов для корпусов ВГ 459, ВГ 469</v>
      </c>
      <c r="D136" s="893" t="s">
        <v>2662</v>
      </c>
      <c r="E136" s="895" t="s">
        <v>2434</v>
      </c>
      <c r="F136" s="894" t="s">
        <v>2356</v>
      </c>
      <c r="G136" s="894"/>
      <c r="H136" s="896"/>
      <c r="I136" s="1305">
        <v>4</v>
      </c>
      <c r="J136" s="898">
        <v>1379</v>
      </c>
      <c r="K136" s="978">
        <v>1705</v>
      </c>
      <c r="L136" s="978">
        <v>1800</v>
      </c>
      <c r="M136" s="981">
        <f t="shared" si="16"/>
        <v>1032</v>
      </c>
      <c r="N136" s="981">
        <f t="shared" si="16"/>
        <v>1276</v>
      </c>
      <c r="O136" s="915">
        <f t="shared" si="16"/>
        <v>1347</v>
      </c>
      <c r="P136" s="927"/>
      <c r="Q136" s="929"/>
      <c r="R136" s="930"/>
    </row>
    <row r="137" spans="2:18" ht="41.25" customHeight="1">
      <c r="B137" s="892" t="s">
        <v>2816</v>
      </c>
      <c r="C137" s="885" t="str">
        <f>B137&amp;" комплект фасадов "&amp;"для корпусов "&amp;E137&amp;", "&amp;F137</f>
        <v>ФГ 501 EVO Вива комплект фасадов для корпусов ВГ 509, ВГ 519</v>
      </c>
      <c r="D137" s="893" t="s">
        <v>2664</v>
      </c>
      <c r="E137" s="895" t="s">
        <v>2437</v>
      </c>
      <c r="F137" s="894" t="s">
        <v>2361</v>
      </c>
      <c r="G137" s="894"/>
      <c r="H137" s="896"/>
      <c r="I137" s="654">
        <v>4</v>
      </c>
      <c r="J137" s="898">
        <v>1503</v>
      </c>
      <c r="K137" s="978">
        <v>1866</v>
      </c>
      <c r="L137" s="978">
        <v>1975</v>
      </c>
      <c r="M137" s="981">
        <f t="shared" si="16"/>
        <v>1125</v>
      </c>
      <c r="N137" s="981">
        <f t="shared" si="16"/>
        <v>1397</v>
      </c>
      <c r="O137" s="915">
        <f t="shared" si="16"/>
        <v>1478</v>
      </c>
      <c r="P137" s="927"/>
      <c r="Q137" s="929"/>
      <c r="R137" s="930"/>
    </row>
    <row r="138" spans="2:18" ht="34.799999999999997">
      <c r="B138" s="892" t="s">
        <v>2817</v>
      </c>
      <c r="C138" s="885" t="str">
        <f>B138&amp;" комплект фасадов "&amp;"для корпусов "&amp;E138&amp;", "&amp;F138</f>
        <v>ФГ 601 EVO Вива комплект фасадов для корпусов ВГ 609, ВГ 619</v>
      </c>
      <c r="D138" s="893" t="s">
        <v>2666</v>
      </c>
      <c r="E138" s="895" t="s">
        <v>2440</v>
      </c>
      <c r="F138" s="894" t="s">
        <v>2366</v>
      </c>
      <c r="G138" s="894"/>
      <c r="H138" s="896"/>
      <c r="I138" s="1305">
        <v>5</v>
      </c>
      <c r="J138" s="898">
        <v>1753</v>
      </c>
      <c r="K138" s="978">
        <v>2189</v>
      </c>
      <c r="L138" s="978">
        <v>2327</v>
      </c>
      <c r="M138" s="981">
        <f t="shared" si="16"/>
        <v>1312</v>
      </c>
      <c r="N138" s="981">
        <f t="shared" si="16"/>
        <v>1638</v>
      </c>
      <c r="O138" s="915">
        <f t="shared" si="16"/>
        <v>1742</v>
      </c>
      <c r="P138" s="927"/>
      <c r="Q138" s="929"/>
      <c r="R138" s="930"/>
    </row>
    <row r="139" spans="2:18" ht="34.799999999999997">
      <c r="B139" s="892" t="s">
        <v>2818</v>
      </c>
      <c r="C139" s="885" t="str">
        <f>B139&amp;" комплект фасадов "&amp;"для корпусов "&amp;E139&amp;", "&amp;F139&amp;", "&amp;H139</f>
        <v>ФГ 651 EVO Вива комплект фасадов для корпусов ВГ 659, ВГ 669, ВГ 909 У</v>
      </c>
      <c r="D139" s="893" t="s">
        <v>2668</v>
      </c>
      <c r="E139" s="895" t="s">
        <v>2443</v>
      </c>
      <c r="F139" s="894" t="s">
        <v>2371</v>
      </c>
      <c r="G139" s="894"/>
      <c r="H139" s="896" t="s">
        <v>2669</v>
      </c>
      <c r="I139" s="1305">
        <v>5</v>
      </c>
      <c r="J139" s="898">
        <v>1878</v>
      </c>
      <c r="K139" s="978">
        <v>2351</v>
      </c>
      <c r="L139" s="978">
        <v>2503</v>
      </c>
      <c r="M139" s="981">
        <f t="shared" si="16"/>
        <v>1406</v>
      </c>
      <c r="N139" s="981">
        <f t="shared" si="16"/>
        <v>1760</v>
      </c>
      <c r="O139" s="915">
        <f t="shared" si="16"/>
        <v>1873</v>
      </c>
      <c r="P139" s="927"/>
      <c r="Q139" s="929"/>
      <c r="R139" s="930"/>
    </row>
    <row r="140" spans="2:18" ht="34.799999999999997">
      <c r="B140" s="892" t="s">
        <v>2819</v>
      </c>
      <c r="C140" s="885" t="str">
        <f>B140&amp;" комплект фасадов "&amp;"для корпусов "&amp;E140&amp;", "&amp;F140</f>
        <v>ФГ 801 EVO Вива комплект фасадов для корпусов ВГ 809, ВГ 819</v>
      </c>
      <c r="D140" s="893" t="s">
        <v>2671</v>
      </c>
      <c r="E140" s="895" t="s">
        <v>2446</v>
      </c>
      <c r="F140" s="894" t="s">
        <v>2376</v>
      </c>
      <c r="G140" s="894"/>
      <c r="H140" s="896"/>
      <c r="I140" s="1305">
        <v>6</v>
      </c>
      <c r="J140" s="898">
        <v>2252</v>
      </c>
      <c r="K140" s="978">
        <v>2835</v>
      </c>
      <c r="L140" s="978">
        <v>3033</v>
      </c>
      <c r="M140" s="981">
        <f t="shared" si="16"/>
        <v>1685</v>
      </c>
      <c r="N140" s="981">
        <f t="shared" si="16"/>
        <v>2122</v>
      </c>
      <c r="O140" s="915">
        <f t="shared" si="16"/>
        <v>2270</v>
      </c>
      <c r="P140" s="927"/>
      <c r="Q140" s="929"/>
      <c r="R140" s="930"/>
    </row>
    <row r="141" spans="2:18" ht="34.799999999999997">
      <c r="B141" s="892" t="s">
        <v>3034</v>
      </c>
      <c r="C141" s="885" t="str">
        <f>B141&amp;" комплект фасадов "&amp;"для корпусов "&amp;E141&amp;", "&amp;F141</f>
        <v>ФГ 301 AL black комплект фасадов для корпусов ВГ 309, ВГ 319</v>
      </c>
      <c r="D141" s="893" t="s">
        <v>2657</v>
      </c>
      <c r="E141" s="895" t="s">
        <v>2427</v>
      </c>
      <c r="F141" s="894" t="s">
        <v>2345</v>
      </c>
      <c r="G141" s="894"/>
      <c r="H141" s="896"/>
      <c r="I141" s="1305">
        <v>5</v>
      </c>
      <c r="J141" s="898">
        <v>3049</v>
      </c>
      <c r="K141" s="978"/>
      <c r="L141" s="978"/>
      <c r="M141" s="981">
        <f t="shared" si="16"/>
        <v>2282</v>
      </c>
      <c r="N141" s="1270"/>
      <c r="O141" s="915"/>
      <c r="P141" s="927"/>
      <c r="Q141" s="929"/>
      <c r="R141" s="930"/>
    </row>
    <row r="142" spans="2:18" ht="34.799999999999997">
      <c r="B142" s="892" t="s">
        <v>3035</v>
      </c>
      <c r="C142" s="885" t="str">
        <f>B142&amp;" комплект фасадов "&amp;"для корпусов "&amp;E142&amp;", "&amp;F142&amp;", "&amp;H142</f>
        <v>ФГ 401 AL black комплект фасадов для корпусов ВГ 409, ВГ 419, ВГ 919 У</v>
      </c>
      <c r="D142" s="893" t="s">
        <v>2659</v>
      </c>
      <c r="E142" s="895" t="s">
        <v>2431</v>
      </c>
      <c r="F142" s="894" t="s">
        <v>2351</v>
      </c>
      <c r="G142" s="894"/>
      <c r="H142" s="896" t="s">
        <v>2660</v>
      </c>
      <c r="I142" s="1305">
        <v>6</v>
      </c>
      <c r="J142" s="898">
        <v>3351</v>
      </c>
      <c r="K142" s="978"/>
      <c r="L142" s="978"/>
      <c r="M142" s="981">
        <f t="shared" si="16"/>
        <v>2508</v>
      </c>
      <c r="N142" s="1270"/>
      <c r="O142" s="915"/>
      <c r="P142" s="927"/>
      <c r="Q142" s="929"/>
      <c r="R142" s="930"/>
    </row>
    <row r="143" spans="2:18" ht="34.799999999999997">
      <c r="B143" s="892" t="s">
        <v>3036</v>
      </c>
      <c r="C143" s="885" t="str">
        <f>B143&amp;" комплект фасадов "&amp;"для корпусов "&amp;E143&amp;", "&amp;F143</f>
        <v>ФГ 451 AL black комплект фасадов для корпусов ВГ 459, ВГ 469</v>
      </c>
      <c r="D143" s="893" t="s">
        <v>2662</v>
      </c>
      <c r="E143" s="895" t="s">
        <v>2434</v>
      </c>
      <c r="F143" s="894" t="s">
        <v>2356</v>
      </c>
      <c r="G143" s="894"/>
      <c r="H143" s="896"/>
      <c r="I143" s="1305">
        <v>7</v>
      </c>
      <c r="J143" s="898">
        <v>3501</v>
      </c>
      <c r="K143" s="978"/>
      <c r="L143" s="978"/>
      <c r="M143" s="981">
        <f t="shared" si="16"/>
        <v>2620</v>
      </c>
      <c r="N143" s="1270"/>
      <c r="O143" s="915"/>
      <c r="P143" s="927"/>
      <c r="Q143" s="929"/>
      <c r="R143" s="930"/>
    </row>
    <row r="144" spans="2:18" ht="34.799999999999997">
      <c r="B144" s="892" t="s">
        <v>3037</v>
      </c>
      <c r="C144" s="885" t="str">
        <f>B144&amp;" комплект фасадов "&amp;"для корпусов "&amp;E144&amp;", "&amp;F144</f>
        <v>ФГ 501 AL black комплект фасадов для корпусов ВГ 509, ВГ 519</v>
      </c>
      <c r="D144" s="893" t="s">
        <v>2664</v>
      </c>
      <c r="E144" s="895" t="s">
        <v>2437</v>
      </c>
      <c r="F144" s="894" t="s">
        <v>2361</v>
      </c>
      <c r="G144" s="894"/>
      <c r="H144" s="896"/>
      <c r="I144" s="1305">
        <v>8</v>
      </c>
      <c r="J144" s="898">
        <v>3652</v>
      </c>
      <c r="K144" s="978"/>
      <c r="L144" s="978"/>
      <c r="M144" s="981">
        <f t="shared" si="16"/>
        <v>2733</v>
      </c>
      <c r="N144" s="1270"/>
      <c r="O144" s="915"/>
      <c r="P144" s="927"/>
      <c r="Q144" s="929"/>
      <c r="R144" s="930"/>
    </row>
    <row r="145" spans="2:18" ht="34.799999999999997">
      <c r="B145" s="892" t="s">
        <v>3038</v>
      </c>
      <c r="C145" s="885" t="str">
        <f>B145&amp;" комплект фасадов "&amp;"для корпусов "&amp;E145&amp;", "&amp;F145</f>
        <v>ФГ 601 AL black комплект фасадов для корпусов ВГ 609, ВГ 619</v>
      </c>
      <c r="D145" s="893" t="s">
        <v>2666</v>
      </c>
      <c r="E145" s="895" t="s">
        <v>2440</v>
      </c>
      <c r="F145" s="894" t="s">
        <v>2366</v>
      </c>
      <c r="G145" s="894"/>
      <c r="H145" s="896"/>
      <c r="I145" s="1305">
        <v>9</v>
      </c>
      <c r="J145" s="898">
        <v>3954</v>
      </c>
      <c r="K145" s="978"/>
      <c r="L145" s="978"/>
      <c r="M145" s="981">
        <f t="shared" si="16"/>
        <v>2959</v>
      </c>
      <c r="N145" s="1270"/>
      <c r="O145" s="915"/>
      <c r="P145" s="927"/>
      <c r="Q145" s="929"/>
      <c r="R145" s="930"/>
    </row>
    <row r="146" spans="2:18" ht="34.799999999999997">
      <c r="B146" s="892" t="s">
        <v>3039</v>
      </c>
      <c r="C146" s="885" t="str">
        <f>B146&amp;" комплект фасадов "&amp;"для корпусов "&amp;E146&amp;", "&amp;F146&amp;", "&amp;H146</f>
        <v>ФГ 651 AL black комплект фасадов для корпусов ВГ 659, ВГ 669, ВГ 909 У</v>
      </c>
      <c r="D146" s="893" t="s">
        <v>2668</v>
      </c>
      <c r="E146" s="895" t="s">
        <v>2443</v>
      </c>
      <c r="F146" s="894" t="s">
        <v>2371</v>
      </c>
      <c r="G146" s="894"/>
      <c r="H146" s="896" t="s">
        <v>2669</v>
      </c>
      <c r="I146" s="654">
        <v>10</v>
      </c>
      <c r="J146" s="898">
        <v>4104</v>
      </c>
      <c r="K146" s="978"/>
      <c r="L146" s="978"/>
      <c r="M146" s="981">
        <f t="shared" si="16"/>
        <v>3071</v>
      </c>
      <c r="N146" s="1270"/>
      <c r="O146" s="915"/>
      <c r="P146" s="927"/>
      <c r="Q146" s="929"/>
      <c r="R146" s="930"/>
    </row>
    <row r="147" spans="2:18" ht="34.799999999999997">
      <c r="B147" s="892" t="s">
        <v>3040</v>
      </c>
      <c r="C147" s="885" t="str">
        <f>B147&amp;" комплект фасадов "&amp;"для корпусов "&amp;E147&amp;", "&amp;F147</f>
        <v>ФГ 801 AL black комплект фасадов для корпусов ВГ 809, ВГ 819</v>
      </c>
      <c r="D147" s="893" t="s">
        <v>2671</v>
      </c>
      <c r="E147" s="895" t="s">
        <v>2446</v>
      </c>
      <c r="F147" s="894" t="s">
        <v>2376</v>
      </c>
      <c r="G147" s="894"/>
      <c r="H147" s="896"/>
      <c r="I147" s="1305">
        <v>12</v>
      </c>
      <c r="J147" s="898">
        <v>4557</v>
      </c>
      <c r="K147" s="978"/>
      <c r="L147" s="978"/>
      <c r="M147" s="981">
        <f t="shared" si="16"/>
        <v>3410</v>
      </c>
      <c r="N147" s="1270"/>
      <c r="O147" s="915"/>
      <c r="P147" s="927"/>
      <c r="Q147" s="929"/>
      <c r="R147" s="930"/>
    </row>
    <row r="148" spans="2:18" ht="45">
      <c r="B148" s="1698" t="s">
        <v>2672</v>
      </c>
      <c r="C148" s="1684"/>
      <c r="D148" s="1684"/>
      <c r="E148" s="1684"/>
      <c r="F148" s="1684"/>
      <c r="G148" s="1684"/>
      <c r="H148" s="1684"/>
      <c r="I148" s="1684"/>
      <c r="J148" s="1684"/>
      <c r="K148" s="1684"/>
      <c r="L148" s="1684"/>
      <c r="M148" s="1684"/>
      <c r="N148" s="1684"/>
      <c r="O148" s="1699"/>
      <c r="P148" s="927"/>
      <c r="Q148" s="929"/>
      <c r="R148" s="930"/>
    </row>
    <row r="149" spans="2:18" ht="34.799999999999997">
      <c r="B149" s="884" t="s">
        <v>2943</v>
      </c>
      <c r="C149" s="885" t="str">
        <f>B149&amp;" комплект фасадов "&amp;"для корпусов "&amp;H149</f>
        <v>ПБ 271 У EVO Вива комплект фасадов для корпусов ВГ 909 У</v>
      </c>
      <c r="D149" s="886" t="s">
        <v>3365</v>
      </c>
      <c r="E149" s="887"/>
      <c r="F149" s="888"/>
      <c r="G149" s="888"/>
      <c r="H149" s="885" t="s">
        <v>2669</v>
      </c>
      <c r="I149" s="889">
        <v>3</v>
      </c>
      <c r="J149" s="890">
        <v>961</v>
      </c>
      <c r="K149" s="980">
        <v>1019</v>
      </c>
      <c r="L149" s="980">
        <v>1080</v>
      </c>
      <c r="M149" s="977">
        <f t="shared" ref="M149:O150" si="17">ROUNDUP(CEILING(J149*(1-скидка),1)*(1+наценка),1)</f>
        <v>720</v>
      </c>
      <c r="N149" s="981">
        <f t="shared" si="17"/>
        <v>763</v>
      </c>
      <c r="O149" s="915">
        <f t="shared" si="17"/>
        <v>809</v>
      </c>
      <c r="P149" s="927"/>
      <c r="Q149" s="929"/>
      <c r="R149" s="930"/>
    </row>
    <row r="150" spans="2:18" ht="42" customHeight="1">
      <c r="B150" s="892" t="s">
        <v>2944</v>
      </c>
      <c r="C150" s="885" t="str">
        <f>B150&amp;" комплект фасадов "&amp;"для корпусов "&amp;H150</f>
        <v>ПБ 501 У EVO Вива комплект фасадов для корпусов ВГ 919 У</v>
      </c>
      <c r="D150" s="893" t="s">
        <v>3366</v>
      </c>
      <c r="E150" s="894"/>
      <c r="F150" s="895"/>
      <c r="G150" s="895"/>
      <c r="H150" s="896" t="s">
        <v>2660</v>
      </c>
      <c r="I150" s="1305">
        <v>4</v>
      </c>
      <c r="J150" s="898">
        <v>1568</v>
      </c>
      <c r="K150" s="978">
        <v>1640</v>
      </c>
      <c r="L150" s="978">
        <v>1707</v>
      </c>
      <c r="M150" s="981">
        <f t="shared" si="17"/>
        <v>1174</v>
      </c>
      <c r="N150" s="981">
        <f t="shared" si="17"/>
        <v>1228</v>
      </c>
      <c r="O150" s="915">
        <f t="shared" si="17"/>
        <v>1278</v>
      </c>
      <c r="P150" s="927"/>
      <c r="Q150" s="929"/>
      <c r="R150" s="930"/>
    </row>
    <row r="151" spans="2:18" ht="301.5" customHeight="1" thickBot="1">
      <c r="B151" s="1588" t="s">
        <v>3714</v>
      </c>
      <c r="C151" s="1589"/>
      <c r="D151" s="1678"/>
      <c r="E151" s="1589"/>
      <c r="F151" s="1589"/>
      <c r="G151" s="1589"/>
      <c r="H151" s="1589"/>
      <c r="I151" s="1678"/>
      <c r="J151" s="1589"/>
      <c r="K151" s="1589"/>
      <c r="L151" s="1589"/>
      <c r="M151" s="1589"/>
      <c r="N151" s="1589"/>
      <c r="O151" s="1612"/>
      <c r="P151" s="800"/>
      <c r="Q151" s="787"/>
      <c r="R151" s="788"/>
    </row>
    <row r="152" spans="2:18" ht="45">
      <c r="B152" s="1605" t="s">
        <v>2673</v>
      </c>
      <c r="C152" s="1606"/>
      <c r="D152" s="1606"/>
      <c r="E152" s="1606"/>
      <c r="F152" s="1606"/>
      <c r="G152" s="1606"/>
      <c r="H152" s="1606"/>
      <c r="I152" s="1606"/>
      <c r="J152" s="1606"/>
      <c r="K152" s="1606"/>
      <c r="L152" s="1606"/>
      <c r="M152" s="1606"/>
      <c r="N152" s="1606"/>
      <c r="O152" s="1611"/>
      <c r="P152" s="924"/>
      <c r="Q152" s="925"/>
      <c r="R152" s="926"/>
    </row>
    <row r="153" spans="2:18" ht="34.799999999999997">
      <c r="B153" s="884" t="s">
        <v>2820</v>
      </c>
      <c r="C153" s="885" t="str">
        <f>B153&amp;" комплект фасадов "&amp;"для корпусов "&amp;E153&amp;", "&amp;F153</f>
        <v>ФГ 300 EVO Вива комплект фасадов для корпусов ВГ 300, ВГ 310</v>
      </c>
      <c r="D153" s="886" t="s">
        <v>2675</v>
      </c>
      <c r="E153" s="888" t="s">
        <v>2473</v>
      </c>
      <c r="F153" s="887" t="s">
        <v>2386</v>
      </c>
      <c r="G153" s="887"/>
      <c r="H153" s="885"/>
      <c r="I153" s="889">
        <v>2</v>
      </c>
      <c r="J153" s="890">
        <v>838</v>
      </c>
      <c r="K153" s="980">
        <v>1006</v>
      </c>
      <c r="L153" s="980">
        <v>1038</v>
      </c>
      <c r="M153" s="977">
        <f t="shared" ref="M153:O166" si="18">ROUNDUP(CEILING(J153*(1-скидка),1)*(1+наценка),1)</f>
        <v>627</v>
      </c>
      <c r="N153" s="981">
        <f t="shared" si="18"/>
        <v>753</v>
      </c>
      <c r="O153" s="915">
        <f t="shared" si="18"/>
        <v>777</v>
      </c>
      <c r="P153" s="927"/>
      <c r="Q153" s="929"/>
      <c r="R153" s="930"/>
    </row>
    <row r="154" spans="2:18" ht="34.799999999999997">
      <c r="B154" s="892" t="s">
        <v>2821</v>
      </c>
      <c r="C154" s="885" t="str">
        <f>B154&amp;" комплект фасадов "&amp;"для корпусов "&amp;E154&amp;", "&amp;F154&amp;", "&amp;H154</f>
        <v>ФГ 400 EVO Вива комплект фасадов для корпусов ВГ 400, ВГ 410, ВГ 910 У</v>
      </c>
      <c r="D154" s="893" t="s">
        <v>2677</v>
      </c>
      <c r="E154" s="895" t="s">
        <v>2474</v>
      </c>
      <c r="F154" s="894" t="s">
        <v>2392</v>
      </c>
      <c r="G154" s="894"/>
      <c r="H154" s="896" t="s">
        <v>2678</v>
      </c>
      <c r="I154" s="1305">
        <v>2</v>
      </c>
      <c r="J154" s="898">
        <v>1036</v>
      </c>
      <c r="K154" s="978">
        <v>1261</v>
      </c>
      <c r="L154" s="978">
        <v>1317</v>
      </c>
      <c r="M154" s="981">
        <f t="shared" si="18"/>
        <v>776</v>
      </c>
      <c r="N154" s="981">
        <f t="shared" si="18"/>
        <v>944</v>
      </c>
      <c r="O154" s="915">
        <f t="shared" si="18"/>
        <v>986</v>
      </c>
      <c r="P154" s="927"/>
      <c r="Q154" s="929"/>
      <c r="R154" s="930"/>
    </row>
    <row r="155" spans="2:18" ht="34.799999999999997">
      <c r="B155" s="892" t="s">
        <v>2822</v>
      </c>
      <c r="C155" s="885" t="str">
        <f>B155&amp;" комплект фасадов "&amp;"для корпусов "&amp;E155&amp;", "&amp;F155</f>
        <v>ФГ 450 EVO Вива комплект фасадов для корпусов ВГ 450, ВГ 460</v>
      </c>
      <c r="D155" s="893" t="s">
        <v>2680</v>
      </c>
      <c r="E155" s="895" t="s">
        <v>2475</v>
      </c>
      <c r="F155" s="894" t="s">
        <v>2397</v>
      </c>
      <c r="G155" s="894"/>
      <c r="H155" s="896"/>
      <c r="I155" s="1305">
        <v>3</v>
      </c>
      <c r="J155" s="898">
        <v>1134</v>
      </c>
      <c r="K155" s="978">
        <v>1389</v>
      </c>
      <c r="L155" s="978">
        <v>1456</v>
      </c>
      <c r="M155" s="981">
        <f t="shared" si="18"/>
        <v>849</v>
      </c>
      <c r="N155" s="981">
        <f t="shared" si="18"/>
        <v>1040</v>
      </c>
      <c r="O155" s="915">
        <f t="shared" si="18"/>
        <v>1090</v>
      </c>
      <c r="P155" s="927"/>
      <c r="Q155" s="929"/>
      <c r="R155" s="930"/>
    </row>
    <row r="156" spans="2:18" ht="34.799999999999997">
      <c r="B156" s="892" t="s">
        <v>2823</v>
      </c>
      <c r="C156" s="885" t="str">
        <f>B156&amp;" комплект фасадов "&amp;"для корпусов "&amp;E156&amp;", "&amp;F156</f>
        <v>ФГ 500 EVO Вива комплект фасадов для корпусов ВГ 500, ВГ 510</v>
      </c>
      <c r="D156" s="893" t="s">
        <v>2682</v>
      </c>
      <c r="E156" s="895" t="s">
        <v>2476</v>
      </c>
      <c r="F156" s="894" t="s">
        <v>2402</v>
      </c>
      <c r="G156" s="894"/>
      <c r="H156" s="896"/>
      <c r="I156" s="654">
        <v>3</v>
      </c>
      <c r="J156" s="898">
        <v>1233</v>
      </c>
      <c r="K156" s="978">
        <v>1516</v>
      </c>
      <c r="L156" s="978">
        <v>1596</v>
      </c>
      <c r="M156" s="981">
        <f t="shared" si="18"/>
        <v>923</v>
      </c>
      <c r="N156" s="981">
        <f t="shared" si="18"/>
        <v>1135</v>
      </c>
      <c r="O156" s="915">
        <f t="shared" si="18"/>
        <v>1195</v>
      </c>
      <c r="P156" s="927"/>
      <c r="Q156" s="929"/>
      <c r="R156" s="930"/>
    </row>
    <row r="157" spans="2:18" ht="34.799999999999997">
      <c r="B157" s="892" t="s">
        <v>2824</v>
      </c>
      <c r="C157" s="885" t="str">
        <f>B157&amp;" комплект фасадов "&amp;"для корпусов "&amp;E157&amp;", "&amp;F157</f>
        <v>ФГ 600 EVO Вива комплект фасадов для корпусов ВГ 600, ВГ 610</v>
      </c>
      <c r="D157" s="893" t="s">
        <v>2684</v>
      </c>
      <c r="E157" s="895" t="s">
        <v>2477</v>
      </c>
      <c r="F157" s="894" t="s">
        <v>2407</v>
      </c>
      <c r="G157" s="894"/>
      <c r="H157" s="896"/>
      <c r="I157" s="1305">
        <v>4</v>
      </c>
      <c r="J157" s="898">
        <v>1431</v>
      </c>
      <c r="K157" s="978">
        <v>1771</v>
      </c>
      <c r="L157" s="978">
        <v>1872</v>
      </c>
      <c r="M157" s="981">
        <f t="shared" si="18"/>
        <v>1071</v>
      </c>
      <c r="N157" s="981">
        <f t="shared" si="18"/>
        <v>1326</v>
      </c>
      <c r="O157" s="915">
        <f t="shared" si="18"/>
        <v>1401</v>
      </c>
      <c r="P157" s="927"/>
      <c r="Q157" s="929"/>
      <c r="R157" s="930"/>
    </row>
    <row r="158" spans="2:18" ht="34.799999999999997">
      <c r="B158" s="892" t="s">
        <v>2825</v>
      </c>
      <c r="C158" s="885" t="str">
        <f>B158&amp;" комплект фасадов "&amp;"для корпусов "&amp;E158&amp;", "&amp;F158&amp;", "&amp;H158</f>
        <v>ФГ 650 EVO Вива комплект фасадов для корпусов ВГ 650, ВГ 660, ВГ 900 У</v>
      </c>
      <c r="D158" s="893" t="s">
        <v>2686</v>
      </c>
      <c r="E158" s="895" t="s">
        <v>2478</v>
      </c>
      <c r="F158" s="894" t="s">
        <v>2412</v>
      </c>
      <c r="G158" s="894"/>
      <c r="H158" s="896" t="s">
        <v>2687</v>
      </c>
      <c r="I158" s="1305">
        <v>4</v>
      </c>
      <c r="J158" s="898">
        <v>1530</v>
      </c>
      <c r="K158" s="978">
        <v>1899</v>
      </c>
      <c r="L158" s="978">
        <v>2011</v>
      </c>
      <c r="M158" s="981">
        <f t="shared" si="18"/>
        <v>1145</v>
      </c>
      <c r="N158" s="981">
        <f t="shared" si="18"/>
        <v>1421</v>
      </c>
      <c r="O158" s="915">
        <f t="shared" si="18"/>
        <v>1505</v>
      </c>
      <c r="P158" s="927"/>
      <c r="Q158" s="929"/>
      <c r="R158" s="930"/>
    </row>
    <row r="159" spans="2:18" ht="34.799999999999997">
      <c r="B159" s="892" t="s">
        <v>2826</v>
      </c>
      <c r="C159" s="885" t="str">
        <f>B159&amp;" комплект фасадов "&amp;"для корпусов "&amp;E159&amp;", "&amp;F159</f>
        <v>ФГ 800 EVO Вива комплект фасадов для корпусов ВГ 800, ВГ 810</v>
      </c>
      <c r="D159" s="893" t="s">
        <v>2689</v>
      </c>
      <c r="E159" s="895" t="s">
        <v>2479</v>
      </c>
      <c r="F159" s="894" t="s">
        <v>2417</v>
      </c>
      <c r="G159" s="894"/>
      <c r="H159" s="896"/>
      <c r="I159" s="1305">
        <v>5</v>
      </c>
      <c r="J159" s="898">
        <v>1826</v>
      </c>
      <c r="K159" s="978">
        <v>2281</v>
      </c>
      <c r="L159" s="978">
        <v>2430</v>
      </c>
      <c r="M159" s="981">
        <f t="shared" si="18"/>
        <v>1367</v>
      </c>
      <c r="N159" s="981">
        <f t="shared" si="18"/>
        <v>1707</v>
      </c>
      <c r="O159" s="915">
        <f t="shared" si="18"/>
        <v>1819</v>
      </c>
      <c r="P159" s="927"/>
      <c r="Q159" s="929"/>
      <c r="R159" s="930"/>
    </row>
    <row r="160" spans="2:18" ht="34.799999999999997">
      <c r="B160" s="892" t="s">
        <v>3041</v>
      </c>
      <c r="C160" s="885" t="str">
        <f>B160&amp;" комплект фасадов "&amp;"для корпусов "&amp;E160&amp;", "&amp;F160</f>
        <v>ФГ 300 AL black комплект фасадов для корпусов ВГ 300, ВГ 310</v>
      </c>
      <c r="D160" s="893" t="s">
        <v>2675</v>
      </c>
      <c r="E160" s="888" t="s">
        <v>2473</v>
      </c>
      <c r="F160" s="887" t="s">
        <v>2386</v>
      </c>
      <c r="G160" s="887"/>
      <c r="H160" s="896"/>
      <c r="I160" s="1305">
        <v>4</v>
      </c>
      <c r="J160" s="898">
        <v>2779</v>
      </c>
      <c r="K160" s="978"/>
      <c r="L160" s="978"/>
      <c r="M160" s="981">
        <f t="shared" si="18"/>
        <v>2080</v>
      </c>
      <c r="N160" s="1270"/>
      <c r="O160" s="915"/>
      <c r="P160" s="927"/>
      <c r="Q160" s="929"/>
      <c r="R160" s="930"/>
    </row>
    <row r="161" spans="2:18" ht="34.799999999999997">
      <c r="B161" s="892" t="s">
        <v>3042</v>
      </c>
      <c r="C161" s="885" t="str">
        <f>B161&amp;" комплект фасадов "&amp;"для корпусов "&amp;E161&amp;", "&amp;F161&amp;", "&amp;H161</f>
        <v>ФГ 400 AL black комплект фасадов для корпусов ВГ 400, ВГ 410, ВГ 910 У</v>
      </c>
      <c r="D161" s="893" t="s">
        <v>2677</v>
      </c>
      <c r="E161" s="895" t="s">
        <v>2474</v>
      </c>
      <c r="F161" s="894" t="s">
        <v>2392</v>
      </c>
      <c r="G161" s="894"/>
      <c r="H161" s="896" t="s">
        <v>2678</v>
      </c>
      <c r="I161" s="1305">
        <v>5</v>
      </c>
      <c r="J161" s="898">
        <v>3061</v>
      </c>
      <c r="K161" s="978"/>
      <c r="L161" s="978"/>
      <c r="M161" s="981">
        <f t="shared" si="18"/>
        <v>2291</v>
      </c>
      <c r="N161" s="1270"/>
      <c r="O161" s="915"/>
      <c r="P161" s="927"/>
      <c r="Q161" s="929"/>
      <c r="R161" s="930"/>
    </row>
    <row r="162" spans="2:18" ht="34.799999999999997">
      <c r="B162" s="892" t="s">
        <v>3043</v>
      </c>
      <c r="C162" s="885" t="str">
        <f>B162&amp;" комплект фасадов "&amp;"для корпусов "&amp;E162&amp;", "&amp;F162</f>
        <v>ФГ 450 AL black комплект фасадов для корпусов ВГ 450, ВГ 460</v>
      </c>
      <c r="D162" s="893" t="s">
        <v>2680</v>
      </c>
      <c r="E162" s="895" t="s">
        <v>2475</v>
      </c>
      <c r="F162" s="894" t="s">
        <v>2397</v>
      </c>
      <c r="G162" s="894"/>
      <c r="H162" s="896"/>
      <c r="I162" s="1305">
        <v>5</v>
      </c>
      <c r="J162" s="898">
        <v>3202</v>
      </c>
      <c r="K162" s="978"/>
      <c r="L162" s="978"/>
      <c r="M162" s="981">
        <f t="shared" si="18"/>
        <v>2396</v>
      </c>
      <c r="N162" s="1270"/>
      <c r="O162" s="915"/>
      <c r="P162" s="927"/>
      <c r="Q162" s="929"/>
      <c r="R162" s="930"/>
    </row>
    <row r="163" spans="2:18" ht="34.799999999999997">
      <c r="B163" s="892" t="s">
        <v>3044</v>
      </c>
      <c r="C163" s="885" t="str">
        <f>B163&amp;" комплект фасадов "&amp;"для корпусов "&amp;E163&amp;", "&amp;F163</f>
        <v>ФГ 500 AL black комплект фасадов для корпусов ВГ 500, ВГ 510</v>
      </c>
      <c r="D163" s="893" t="s">
        <v>2682</v>
      </c>
      <c r="E163" s="895" t="s">
        <v>2476</v>
      </c>
      <c r="F163" s="894" t="s">
        <v>2402</v>
      </c>
      <c r="G163" s="894"/>
      <c r="H163" s="896"/>
      <c r="I163" s="1305">
        <v>6</v>
      </c>
      <c r="J163" s="898">
        <v>3343</v>
      </c>
      <c r="K163" s="978"/>
      <c r="L163" s="978"/>
      <c r="M163" s="981">
        <f t="shared" si="18"/>
        <v>2502</v>
      </c>
      <c r="N163" s="1270"/>
      <c r="O163" s="915"/>
      <c r="P163" s="927"/>
      <c r="Q163" s="929"/>
      <c r="R163" s="930"/>
    </row>
    <row r="164" spans="2:18" ht="34.799999999999997">
      <c r="B164" s="892" t="s">
        <v>3045</v>
      </c>
      <c r="C164" s="885" t="str">
        <f>B164&amp;" комплект фасадов "&amp;"для корпусов "&amp;E164&amp;", "&amp;F164</f>
        <v>ФГ 600 AL black комплект фасадов для корпусов ВГ 600, ВГ 610</v>
      </c>
      <c r="D164" s="893" t="s">
        <v>2684</v>
      </c>
      <c r="E164" s="895" t="s">
        <v>2477</v>
      </c>
      <c r="F164" s="894" t="s">
        <v>2407</v>
      </c>
      <c r="G164" s="894"/>
      <c r="H164" s="896"/>
      <c r="I164" s="1305">
        <v>7</v>
      </c>
      <c r="J164" s="898">
        <v>3625</v>
      </c>
      <c r="K164" s="978"/>
      <c r="L164" s="978"/>
      <c r="M164" s="981">
        <f t="shared" si="18"/>
        <v>2713</v>
      </c>
      <c r="N164" s="1270"/>
      <c r="O164" s="915"/>
      <c r="P164" s="927"/>
      <c r="Q164" s="929"/>
      <c r="R164" s="930"/>
    </row>
    <row r="165" spans="2:18" ht="34.799999999999997">
      <c r="B165" s="892" t="s">
        <v>3046</v>
      </c>
      <c r="C165" s="885" t="str">
        <f>B165&amp;" комплект фасадов "&amp;"для корпусов "&amp;E165&amp;", "&amp;F165&amp;", "&amp;H165</f>
        <v>ФГ 650 AL black комплект фасадов для корпусов ВГ 650, ВГ 660, ВГ 900 У</v>
      </c>
      <c r="D165" s="893" t="s">
        <v>2686</v>
      </c>
      <c r="E165" s="895" t="s">
        <v>2478</v>
      </c>
      <c r="F165" s="894" t="s">
        <v>2412</v>
      </c>
      <c r="G165" s="894"/>
      <c r="H165" s="896" t="s">
        <v>2687</v>
      </c>
      <c r="I165" s="654">
        <v>8</v>
      </c>
      <c r="J165" s="898">
        <v>3766</v>
      </c>
      <c r="K165" s="978"/>
      <c r="L165" s="978"/>
      <c r="M165" s="981">
        <f t="shared" si="18"/>
        <v>2818</v>
      </c>
      <c r="N165" s="1270"/>
      <c r="O165" s="915"/>
      <c r="P165" s="927"/>
      <c r="Q165" s="929"/>
      <c r="R165" s="930"/>
    </row>
    <row r="166" spans="2:18" ht="34.799999999999997">
      <c r="B166" s="892" t="s">
        <v>3047</v>
      </c>
      <c r="C166" s="885" t="str">
        <f>B166&amp;" комплект фасадов "&amp;"для корпусов "&amp;E166&amp;", "&amp;F166</f>
        <v>ФГ 800 AL black комплект фасадов для корпусов ВГ 800, ВГ 810</v>
      </c>
      <c r="D166" s="893" t="s">
        <v>2689</v>
      </c>
      <c r="E166" s="895" t="s">
        <v>2479</v>
      </c>
      <c r="F166" s="894" t="s">
        <v>2417</v>
      </c>
      <c r="G166" s="894"/>
      <c r="H166" s="896"/>
      <c r="I166" s="1305">
        <v>9</v>
      </c>
      <c r="J166" s="898">
        <v>4189</v>
      </c>
      <c r="K166" s="978"/>
      <c r="L166" s="978"/>
      <c r="M166" s="981">
        <f t="shared" si="18"/>
        <v>3135</v>
      </c>
      <c r="N166" s="1271"/>
      <c r="O166" s="920"/>
      <c r="P166" s="927"/>
      <c r="Q166" s="929"/>
      <c r="R166" s="930"/>
    </row>
    <row r="167" spans="2:18" ht="45">
      <c r="B167" s="1698" t="s">
        <v>2690</v>
      </c>
      <c r="C167" s="1684"/>
      <c r="D167" s="1684"/>
      <c r="E167" s="1684"/>
      <c r="F167" s="1684"/>
      <c r="G167" s="1684"/>
      <c r="H167" s="1684"/>
      <c r="I167" s="1684"/>
      <c r="J167" s="1684"/>
      <c r="K167" s="1684"/>
      <c r="L167" s="1684"/>
      <c r="M167" s="1684"/>
      <c r="N167" s="1684"/>
      <c r="O167" s="1699"/>
      <c r="P167" s="927"/>
      <c r="Q167" s="929"/>
      <c r="R167" s="930"/>
    </row>
    <row r="168" spans="2:18" ht="34.799999999999997">
      <c r="B168" s="884" t="s">
        <v>2827</v>
      </c>
      <c r="C168" s="885" t="str">
        <f>B168&amp;" комплект фасадов "&amp;"для корпусов "&amp;H168</f>
        <v>ПБ 270 У EVO Вива комплект фасадов для корпусов ВГ 900 У</v>
      </c>
      <c r="D168" s="886" t="s">
        <v>2828</v>
      </c>
      <c r="E168" s="887"/>
      <c r="F168" s="888"/>
      <c r="G168" s="888"/>
      <c r="H168" s="885" t="s">
        <v>2687</v>
      </c>
      <c r="I168" s="889">
        <v>7</v>
      </c>
      <c r="J168" s="890">
        <v>764</v>
      </c>
      <c r="K168" s="980">
        <v>809</v>
      </c>
      <c r="L168" s="980">
        <v>859</v>
      </c>
      <c r="M168" s="977">
        <f t="shared" ref="M168:O169" si="19">ROUNDUP(CEILING(J168*(1-скидка),1)*(1+наценка),1)</f>
        <v>572</v>
      </c>
      <c r="N168" s="981">
        <f t="shared" si="19"/>
        <v>606</v>
      </c>
      <c r="O168" s="915">
        <f t="shared" si="19"/>
        <v>643</v>
      </c>
      <c r="P168" s="927"/>
      <c r="Q168" s="929"/>
      <c r="R168" s="930"/>
    </row>
    <row r="169" spans="2:18" ht="34.799999999999997">
      <c r="B169" s="892" t="s">
        <v>2829</v>
      </c>
      <c r="C169" s="885" t="str">
        <f>B169&amp;" комплект фасадов "&amp;"для корпусов "&amp;H169</f>
        <v>ПБ 500 У EVO Вива комплект фасадов для корпусов ВГ 910 У</v>
      </c>
      <c r="D169" s="893" t="s">
        <v>2830</v>
      </c>
      <c r="E169" s="894"/>
      <c r="F169" s="895"/>
      <c r="G169" s="895"/>
      <c r="H169" s="896" t="s">
        <v>2678</v>
      </c>
      <c r="I169" s="1305">
        <v>7</v>
      </c>
      <c r="J169" s="898">
        <v>1241</v>
      </c>
      <c r="K169" s="978">
        <v>1297</v>
      </c>
      <c r="L169" s="978">
        <v>1353</v>
      </c>
      <c r="M169" s="981">
        <f t="shared" si="19"/>
        <v>929</v>
      </c>
      <c r="N169" s="981">
        <f t="shared" si="19"/>
        <v>971</v>
      </c>
      <c r="O169" s="915">
        <f t="shared" si="19"/>
        <v>1013</v>
      </c>
      <c r="P169" s="927"/>
      <c r="Q169" s="929"/>
      <c r="R169" s="930"/>
    </row>
    <row r="170" spans="2:18" ht="306" customHeight="1" thickBot="1">
      <c r="B170" s="1588" t="s">
        <v>3713</v>
      </c>
      <c r="C170" s="1589"/>
      <c r="D170" s="1678"/>
      <c r="E170" s="1589"/>
      <c r="F170" s="1589"/>
      <c r="G170" s="1589"/>
      <c r="H170" s="1589"/>
      <c r="I170" s="1678"/>
      <c r="J170" s="1589"/>
      <c r="K170" s="1589"/>
      <c r="L170" s="1589"/>
      <c r="M170" s="1589"/>
      <c r="N170" s="1589"/>
      <c r="O170" s="1612"/>
      <c r="P170" s="800"/>
      <c r="Q170" s="787"/>
      <c r="R170" s="788"/>
    </row>
    <row r="171" spans="2:18" ht="45">
      <c r="B171" s="1698" t="s">
        <v>2695</v>
      </c>
      <c r="C171" s="1684"/>
      <c r="D171" s="1684"/>
      <c r="E171" s="1684"/>
      <c r="F171" s="1684"/>
      <c r="G171" s="1684"/>
      <c r="H171" s="1684"/>
      <c r="I171" s="1684"/>
      <c r="J171" s="1684"/>
      <c r="K171" s="1684"/>
      <c r="L171" s="1684"/>
      <c r="M171" s="1684"/>
      <c r="N171" s="1684"/>
      <c r="O171" s="1699"/>
      <c r="P171" s="927"/>
      <c r="Q171" s="929"/>
      <c r="R171" s="930"/>
    </row>
    <row r="172" spans="2:18" ht="40.5" customHeight="1">
      <c r="B172" s="884" t="s">
        <v>2831</v>
      </c>
      <c r="C172" s="885" t="str">
        <f t="shared" ref="C172:C182" si="20">B172&amp;" комплект боковых фасадов "&amp;E172</f>
        <v>ПБ 360 EVO Вива комплект боковых фасадов для верхних горизонтальных 360 (глубина 300)</v>
      </c>
      <c r="D172" s="886" t="s">
        <v>2697</v>
      </c>
      <c r="E172" s="1693" t="s">
        <v>2698</v>
      </c>
      <c r="F172" s="1693"/>
      <c r="G172" s="1693"/>
      <c r="H172" s="1693"/>
      <c r="I172" s="889">
        <v>2</v>
      </c>
      <c r="J172" s="979">
        <v>683</v>
      </c>
      <c r="K172" s="976">
        <v>857</v>
      </c>
      <c r="L172" s="979">
        <v>957</v>
      </c>
      <c r="M172" s="977">
        <f t="shared" ref="M172:O182" si="21">ROUNDUP(CEILING(J172*(1-скидка),1)*(1+наценка),1)</f>
        <v>512</v>
      </c>
      <c r="N172" s="981">
        <f t="shared" si="21"/>
        <v>642</v>
      </c>
      <c r="O172" s="915">
        <f t="shared" si="21"/>
        <v>717</v>
      </c>
      <c r="P172" s="927"/>
      <c r="Q172" s="929"/>
      <c r="R172" s="930"/>
    </row>
    <row r="173" spans="2:18" ht="40.5" customHeight="1">
      <c r="B173" s="892" t="s">
        <v>2832</v>
      </c>
      <c r="C173" s="885" t="str">
        <f t="shared" si="20"/>
        <v>ПБ 361 EVO Вива комплект боковых фасадов для верхних горизонтальных 360 (глубина 550)</v>
      </c>
      <c r="D173" s="893" t="s">
        <v>2700</v>
      </c>
      <c r="E173" s="1680" t="s">
        <v>2701</v>
      </c>
      <c r="F173" s="1680"/>
      <c r="G173" s="1680"/>
      <c r="H173" s="1680"/>
      <c r="I173" s="1305">
        <v>3</v>
      </c>
      <c r="J173" s="976">
        <v>1223</v>
      </c>
      <c r="K173" s="976">
        <v>1553</v>
      </c>
      <c r="L173" s="976">
        <v>1720</v>
      </c>
      <c r="M173" s="981">
        <f t="shared" si="21"/>
        <v>916</v>
      </c>
      <c r="N173" s="981">
        <f t="shared" si="21"/>
        <v>1162</v>
      </c>
      <c r="O173" s="915">
        <f t="shared" si="21"/>
        <v>1287</v>
      </c>
      <c r="P173" s="927"/>
      <c r="Q173" s="929"/>
      <c r="R173" s="930"/>
    </row>
    <row r="174" spans="2:18" ht="40.5" customHeight="1">
      <c r="B174" s="892" t="s">
        <v>2833</v>
      </c>
      <c r="C174" s="885" t="str">
        <f t="shared" si="20"/>
        <v>ПБ 460 EVO Вива комплект боковых фасадов для верхних горизонтальных 460 (глубина 300)</v>
      </c>
      <c r="D174" s="886" t="s">
        <v>2703</v>
      </c>
      <c r="E174" s="1680" t="s">
        <v>2704</v>
      </c>
      <c r="F174" s="1680"/>
      <c r="G174" s="1680"/>
      <c r="H174" s="1680"/>
      <c r="I174" s="1305">
        <v>3</v>
      </c>
      <c r="J174" s="976">
        <v>853</v>
      </c>
      <c r="K174" s="976">
        <v>1076</v>
      </c>
      <c r="L174" s="976">
        <v>1197</v>
      </c>
      <c r="M174" s="981">
        <f t="shared" si="21"/>
        <v>639</v>
      </c>
      <c r="N174" s="981">
        <f t="shared" si="21"/>
        <v>806</v>
      </c>
      <c r="O174" s="915">
        <f t="shared" si="21"/>
        <v>896</v>
      </c>
      <c r="P174" s="927"/>
      <c r="Q174" s="929"/>
      <c r="R174" s="930"/>
    </row>
    <row r="175" spans="2:18" ht="40.5" customHeight="1">
      <c r="B175" s="892" t="s">
        <v>2834</v>
      </c>
      <c r="C175" s="885" t="str">
        <f t="shared" si="20"/>
        <v>ПБ 461 EVO Вива комплект боковых фасадов для верхних горизонтальных 460 (глубина 550)</v>
      </c>
      <c r="D175" s="886" t="s">
        <v>2706</v>
      </c>
      <c r="E175" s="1680" t="s">
        <v>2707</v>
      </c>
      <c r="F175" s="1680"/>
      <c r="G175" s="1680"/>
      <c r="H175" s="1680"/>
      <c r="I175" s="1305">
        <v>4</v>
      </c>
      <c r="J175" s="976">
        <v>1532</v>
      </c>
      <c r="K175" s="976">
        <v>1955</v>
      </c>
      <c r="L175" s="976">
        <v>2154</v>
      </c>
      <c r="M175" s="981">
        <f t="shared" si="21"/>
        <v>1147</v>
      </c>
      <c r="N175" s="981">
        <f t="shared" si="21"/>
        <v>1463</v>
      </c>
      <c r="O175" s="915">
        <f t="shared" si="21"/>
        <v>1612</v>
      </c>
      <c r="P175" s="927"/>
      <c r="Q175" s="929"/>
      <c r="R175" s="930"/>
    </row>
    <row r="176" spans="2:18" ht="40.5" customHeight="1">
      <c r="B176" s="892" t="s">
        <v>2835</v>
      </c>
      <c r="C176" s="885" t="str">
        <f t="shared" si="20"/>
        <v>ПБ 720 В EVO Вива комплект боковых фасадов для верхних шкафов 720</v>
      </c>
      <c r="D176" s="893" t="s">
        <v>2709</v>
      </c>
      <c r="E176" s="1680" t="s">
        <v>2710</v>
      </c>
      <c r="F176" s="1680"/>
      <c r="G176" s="1680"/>
      <c r="H176" s="1680"/>
      <c r="I176" s="1305">
        <v>4</v>
      </c>
      <c r="J176" s="976">
        <v>1295</v>
      </c>
      <c r="K176" s="983">
        <f>ROUNDUP(CEILING(J176*(1-скидка),1)*(1+наценка),1)</f>
        <v>969</v>
      </c>
      <c r="L176" s="983">
        <v>1820</v>
      </c>
      <c r="M176" s="981">
        <f t="shared" si="21"/>
        <v>969</v>
      </c>
      <c r="N176" s="981">
        <f t="shared" si="21"/>
        <v>726</v>
      </c>
      <c r="O176" s="915">
        <f t="shared" si="21"/>
        <v>1362</v>
      </c>
      <c r="P176" s="927"/>
      <c r="Q176" s="929"/>
      <c r="R176" s="930"/>
    </row>
    <row r="177" spans="2:18" ht="40.5" customHeight="1">
      <c r="B177" s="892" t="s">
        <v>2836</v>
      </c>
      <c r="C177" s="885" t="str">
        <f t="shared" si="20"/>
        <v>ПБ 720 Н EVO Вива комплект боковых фасадов для всех нижних шкафов и пеналов</v>
      </c>
      <c r="D177" s="893" t="s">
        <v>2712</v>
      </c>
      <c r="E177" s="1680" t="s">
        <v>2923</v>
      </c>
      <c r="F177" s="1680"/>
      <c r="G177" s="1680"/>
      <c r="H177" s="1680"/>
      <c r="I177" s="1305">
        <v>6</v>
      </c>
      <c r="J177" s="976">
        <v>2337</v>
      </c>
      <c r="K177" s="983">
        <f>ROUNDUP(CEILING(J177*(1-скидка),1)*(1+наценка),1)</f>
        <v>1749</v>
      </c>
      <c r="L177" s="983">
        <v>3287</v>
      </c>
      <c r="M177" s="981">
        <f t="shared" si="21"/>
        <v>1749</v>
      </c>
      <c r="N177" s="981">
        <f t="shared" si="21"/>
        <v>1309</v>
      </c>
      <c r="O177" s="915">
        <f t="shared" si="21"/>
        <v>2460</v>
      </c>
      <c r="P177" s="927"/>
      <c r="Q177" s="929"/>
      <c r="R177" s="930"/>
    </row>
    <row r="178" spans="2:18" ht="40.5" customHeight="1">
      <c r="B178" s="892" t="s">
        <v>2837</v>
      </c>
      <c r="C178" s="885" t="str">
        <f t="shared" si="20"/>
        <v>ПБ 920 EVO Вива комплект боковых фасадов для верхних шкафов 920</v>
      </c>
      <c r="D178" s="893" t="s">
        <v>2714</v>
      </c>
      <c r="E178" s="1680" t="s">
        <v>2715</v>
      </c>
      <c r="F178" s="1680"/>
      <c r="G178" s="1680"/>
      <c r="H178" s="1680"/>
      <c r="I178" s="654">
        <v>4</v>
      </c>
      <c r="J178" s="976">
        <v>1634</v>
      </c>
      <c r="K178" s="976">
        <v>2080</v>
      </c>
      <c r="L178" s="976">
        <v>2300</v>
      </c>
      <c r="M178" s="981">
        <f t="shared" si="21"/>
        <v>1223</v>
      </c>
      <c r="N178" s="981">
        <f t="shared" si="21"/>
        <v>1557</v>
      </c>
      <c r="O178" s="915">
        <f t="shared" si="21"/>
        <v>1721</v>
      </c>
      <c r="P178" s="927"/>
      <c r="Q178" s="929"/>
      <c r="R178" s="930"/>
    </row>
    <row r="179" spans="2:18" ht="40.5" customHeight="1">
      <c r="B179" s="884" t="s">
        <v>3727</v>
      </c>
      <c r="C179" s="885" t="str">
        <f t="shared" si="20"/>
        <v>ПБ 2040 EVO Вива комплект боковых фасадов для пеналов 2140</v>
      </c>
      <c r="D179" s="893" t="s">
        <v>3729</v>
      </c>
      <c r="E179" s="1680" t="s">
        <v>2716</v>
      </c>
      <c r="F179" s="1680"/>
      <c r="G179" s="1680"/>
      <c r="H179" s="1680"/>
      <c r="I179" s="1305">
        <v>18</v>
      </c>
      <c r="J179" s="976">
        <v>6450</v>
      </c>
      <c r="K179" s="976">
        <v>8338</v>
      </c>
      <c r="L179" s="976">
        <v>8900</v>
      </c>
      <c r="M179" s="981">
        <f t="shared" si="21"/>
        <v>4826</v>
      </c>
      <c r="N179" s="981">
        <f t="shared" si="21"/>
        <v>6239</v>
      </c>
      <c r="O179" s="915">
        <f t="shared" si="21"/>
        <v>6659</v>
      </c>
      <c r="P179" s="927"/>
      <c r="Q179" s="929"/>
      <c r="R179" s="930"/>
    </row>
    <row r="180" spans="2:18" ht="40.5" customHeight="1">
      <c r="B180" s="884" t="s">
        <v>3728</v>
      </c>
      <c r="C180" s="885" t="str">
        <f t="shared" si="20"/>
        <v>ПБ 2240 В EVO Вива комплект боковых фасадов для пеналов 2340</v>
      </c>
      <c r="D180" s="893" t="s">
        <v>3730</v>
      </c>
      <c r="E180" s="1680" t="s">
        <v>2717</v>
      </c>
      <c r="F180" s="1680"/>
      <c r="G180" s="1680"/>
      <c r="H180" s="1680"/>
      <c r="I180" s="1305">
        <v>20</v>
      </c>
      <c r="J180" s="976">
        <v>7071</v>
      </c>
      <c r="K180" s="976">
        <v>9144</v>
      </c>
      <c r="L180" s="976">
        <v>9764</v>
      </c>
      <c r="M180" s="981">
        <f t="shared" si="21"/>
        <v>5291</v>
      </c>
      <c r="N180" s="981">
        <f t="shared" si="21"/>
        <v>6842</v>
      </c>
      <c r="O180" s="915">
        <f t="shared" si="21"/>
        <v>7306</v>
      </c>
      <c r="P180" s="927"/>
      <c r="Q180" s="929"/>
      <c r="R180" s="930"/>
    </row>
    <row r="181" spans="2:18" ht="40.5" customHeight="1">
      <c r="B181" s="884" t="s">
        <v>3797</v>
      </c>
      <c r="C181" s="885" t="str">
        <f t="shared" si="20"/>
        <v>ПБ 300 EVO Вива комплект боковых фасадов для пеналов ПТ 570</v>
      </c>
      <c r="D181" s="893" t="s">
        <v>3798</v>
      </c>
      <c r="E181" s="1680" t="s">
        <v>3801</v>
      </c>
      <c r="F181" s="1680"/>
      <c r="G181" s="1680"/>
      <c r="H181" s="1680"/>
      <c r="I181" s="1305">
        <v>10</v>
      </c>
      <c r="J181" s="976">
        <v>3539</v>
      </c>
      <c r="K181" s="799">
        <v>4529</v>
      </c>
      <c r="L181" s="976">
        <v>4827</v>
      </c>
      <c r="M181" s="981">
        <f t="shared" si="21"/>
        <v>2648</v>
      </c>
      <c r="N181" s="981">
        <f t="shared" si="21"/>
        <v>3389</v>
      </c>
      <c r="O181" s="915">
        <f t="shared" si="21"/>
        <v>3612</v>
      </c>
      <c r="P181" s="927"/>
      <c r="Q181" s="929"/>
      <c r="R181" s="930"/>
    </row>
    <row r="182" spans="2:18" ht="40.5" customHeight="1">
      <c r="B182" s="884" t="s">
        <v>3802</v>
      </c>
      <c r="C182" s="885" t="str">
        <f t="shared" si="20"/>
        <v>ПБ 300 В EVO Вива комплект боковых фасадов для пеналов ПТ 570 В</v>
      </c>
      <c r="D182" s="893" t="s">
        <v>3799</v>
      </c>
      <c r="E182" s="1680" t="s">
        <v>3800</v>
      </c>
      <c r="F182" s="1680"/>
      <c r="G182" s="1680"/>
      <c r="H182" s="1680"/>
      <c r="I182" s="1305">
        <v>11</v>
      </c>
      <c r="J182" s="976">
        <v>7071</v>
      </c>
      <c r="K182" s="976">
        <v>4965</v>
      </c>
      <c r="L182" s="976">
        <v>5292</v>
      </c>
      <c r="M182" s="981">
        <f t="shared" si="21"/>
        <v>5291</v>
      </c>
      <c r="N182" s="981">
        <f t="shared" si="21"/>
        <v>3715</v>
      </c>
      <c r="O182" s="915">
        <f t="shared" si="21"/>
        <v>3960</v>
      </c>
      <c r="P182" s="927"/>
      <c r="Q182" s="929"/>
      <c r="R182" s="930"/>
    </row>
    <row r="183" spans="2:18" ht="187.5" customHeight="1" thickBot="1">
      <c r="B183" s="1588" t="s">
        <v>3715</v>
      </c>
      <c r="C183" s="1589"/>
      <c r="D183" s="1678"/>
      <c r="E183" s="1589"/>
      <c r="F183" s="1589"/>
      <c r="G183" s="1589"/>
      <c r="H183" s="1589"/>
      <c r="I183" s="1678"/>
      <c r="J183" s="1589"/>
      <c r="K183" s="1589"/>
      <c r="L183" s="1589"/>
      <c r="M183" s="1589"/>
      <c r="N183" s="1589"/>
      <c r="O183" s="1612"/>
      <c r="P183" s="927"/>
      <c r="Q183" s="929"/>
      <c r="R183" s="930"/>
    </row>
    <row r="184" spans="2:18" ht="45">
      <c r="B184" s="1605" t="s">
        <v>3698</v>
      </c>
      <c r="C184" s="1606"/>
      <c r="D184" s="1606"/>
      <c r="E184" s="1606"/>
      <c r="F184" s="1606"/>
      <c r="G184" s="1606"/>
      <c r="H184" s="1606"/>
      <c r="I184" s="1606"/>
      <c r="J184" s="1606"/>
      <c r="K184" s="1606"/>
      <c r="L184" s="1606"/>
      <c r="M184" s="1606"/>
      <c r="N184" s="1606"/>
      <c r="O184" s="1611"/>
      <c r="P184" s="927"/>
      <c r="Q184" s="929"/>
      <c r="R184" s="930"/>
    </row>
    <row r="185" spans="2:18" ht="64.8">
      <c r="B185" s="1169" t="s">
        <v>3708</v>
      </c>
      <c r="C185" s="911" t="s">
        <v>3708</v>
      </c>
      <c r="D185" s="912" t="s">
        <v>3710</v>
      </c>
      <c r="E185" s="1696"/>
      <c r="F185" s="1696"/>
      <c r="G185" s="1696"/>
      <c r="H185" s="1696"/>
      <c r="I185" s="889">
        <v>4.5999999999999996</v>
      </c>
      <c r="J185" s="1138">
        <v>1183</v>
      </c>
      <c r="K185" s="1138">
        <v>1377</v>
      </c>
      <c r="L185" s="976">
        <v>1437</v>
      </c>
      <c r="M185" s="977">
        <f t="shared" ref="M185:O186" si="22">ROUNDUP(CEILING(J185*(1-скидка),1)*(1+наценка),1)</f>
        <v>886</v>
      </c>
      <c r="N185" s="981">
        <f t="shared" si="22"/>
        <v>1031</v>
      </c>
      <c r="O185" s="915">
        <f t="shared" si="22"/>
        <v>1076</v>
      </c>
      <c r="P185" s="927"/>
      <c r="Q185" s="929"/>
      <c r="R185" s="930"/>
    </row>
    <row r="186" spans="2:18" ht="64.8">
      <c r="B186" s="1170" t="s">
        <v>3709</v>
      </c>
      <c r="C186" s="762" t="s">
        <v>3709</v>
      </c>
      <c r="D186" s="917" t="s">
        <v>3711</v>
      </c>
      <c r="E186" s="1697"/>
      <c r="F186" s="1697"/>
      <c r="G186" s="1697"/>
      <c r="H186" s="1697"/>
      <c r="I186" s="1305">
        <v>7.2</v>
      </c>
      <c r="J186" s="1138">
        <v>1704</v>
      </c>
      <c r="K186" s="1138">
        <v>1995</v>
      </c>
      <c r="L186" s="976">
        <v>2085</v>
      </c>
      <c r="M186" s="981">
        <f t="shared" si="22"/>
        <v>1275</v>
      </c>
      <c r="N186" s="981">
        <f t="shared" si="22"/>
        <v>1493</v>
      </c>
      <c r="O186" s="915">
        <f t="shared" si="22"/>
        <v>1560</v>
      </c>
      <c r="P186" s="927"/>
      <c r="Q186" s="929"/>
      <c r="R186" s="930"/>
    </row>
    <row r="187" spans="2:18" ht="183.75" customHeight="1" thickBot="1">
      <c r="B187" s="1588" t="s">
        <v>3716</v>
      </c>
      <c r="C187" s="1589"/>
      <c r="D187" s="1678"/>
      <c r="E187" s="1589"/>
      <c r="F187" s="1589"/>
      <c r="G187" s="1589"/>
      <c r="H187" s="1589"/>
      <c r="I187" s="1678"/>
      <c r="J187" s="1589"/>
      <c r="K187" s="1589"/>
      <c r="L187" s="1589"/>
      <c r="M187" s="1589"/>
      <c r="N187" s="1589"/>
      <c r="O187" s="1612"/>
      <c r="P187" s="800"/>
      <c r="Q187" s="787"/>
      <c r="R187" s="788"/>
    </row>
  </sheetData>
  <mergeCells count="66">
    <mergeCell ref="P4:R6"/>
    <mergeCell ref="B7:O7"/>
    <mergeCell ref="D1:Q1"/>
    <mergeCell ref="Q2:R2"/>
    <mergeCell ref="B3:R3"/>
    <mergeCell ref="B4:B6"/>
    <mergeCell ref="C4:C6"/>
    <mergeCell ref="D4:D6"/>
    <mergeCell ref="E4:H6"/>
    <mergeCell ref="I4:I6"/>
    <mergeCell ref="J4:J6"/>
    <mergeCell ref="K4:K6"/>
    <mergeCell ref="B44:O44"/>
    <mergeCell ref="L4:L6"/>
    <mergeCell ref="M4:M6"/>
    <mergeCell ref="N4:N6"/>
    <mergeCell ref="O4:O6"/>
    <mergeCell ref="Q8:R8"/>
    <mergeCell ref="B29:O29"/>
    <mergeCell ref="B30:O30"/>
    <mergeCell ref="B40:O40"/>
    <mergeCell ref="B41:O41"/>
    <mergeCell ref="B76:O76"/>
    <mergeCell ref="B45:O45"/>
    <mergeCell ref="E53:H53"/>
    <mergeCell ref="E54:H54"/>
    <mergeCell ref="B55:O55"/>
    <mergeCell ref="B57:O57"/>
    <mergeCell ref="B58:O58"/>
    <mergeCell ref="B61:O61"/>
    <mergeCell ref="B62:O62"/>
    <mergeCell ref="B68:O68"/>
    <mergeCell ref="B69:O69"/>
    <mergeCell ref="B75:O75"/>
    <mergeCell ref="B151:O151"/>
    <mergeCell ref="B82:O82"/>
    <mergeCell ref="B83:O83"/>
    <mergeCell ref="Q85:R85"/>
    <mergeCell ref="Q86:R88"/>
    <mergeCell ref="B105:O105"/>
    <mergeCell ref="B107:O107"/>
    <mergeCell ref="B108:O108"/>
    <mergeCell ref="B130:O130"/>
    <mergeCell ref="B132:O132"/>
    <mergeCell ref="B133:O133"/>
    <mergeCell ref="B148:O148"/>
    <mergeCell ref="E179:H179"/>
    <mergeCell ref="B152:O152"/>
    <mergeCell ref="B167:O167"/>
    <mergeCell ref="B170:O170"/>
    <mergeCell ref="B171:O171"/>
    <mergeCell ref="E172:H172"/>
    <mergeCell ref="E173:H173"/>
    <mergeCell ref="E174:H174"/>
    <mergeCell ref="E175:H175"/>
    <mergeCell ref="E176:H176"/>
    <mergeCell ref="E177:H177"/>
    <mergeCell ref="E178:H178"/>
    <mergeCell ref="E186:H186"/>
    <mergeCell ref="B187:O187"/>
    <mergeCell ref="E180:H180"/>
    <mergeCell ref="E181:H181"/>
    <mergeCell ref="E182:H182"/>
    <mergeCell ref="B183:O183"/>
    <mergeCell ref="B184:O184"/>
    <mergeCell ref="E185:H185"/>
  </mergeCells>
  <hyperlinks>
    <hyperlink ref="B1" location="main!A1" display="НАЗАД" xr:uid="{00000000-0004-0000-2700-000000000000}"/>
  </hyperlinks>
  <printOptions horizontalCentered="1"/>
  <pageMargins left="0" right="0" top="0.39370078740157483" bottom="0.39370078740157483" header="0" footer="0"/>
  <pageSetup paperSize="9" scale="18" fitToHeight="0" orientation="landscape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rowBreaks count="6" manualBreakCount="6">
    <brk id="40" min="1" max="15" man="1"/>
    <brk id="61" min="1" max="15" man="1"/>
    <brk id="82" min="1" max="15" man="1"/>
    <brk id="107" min="1" max="15" man="1"/>
    <brk id="132" min="1" max="15" man="1"/>
    <brk id="170" min="1" max="15" man="1"/>
  </rowBreaks>
  <drawing r:id="rId2"/>
  <legacyDrawing r:id="rId3"/>
  <controls>
    <mc:AlternateContent xmlns:mc="http://schemas.openxmlformats.org/markup-compatibility/2006">
      <mc:Choice Requires="x14">
        <control shapeId="860161" r:id="rId4" name="TextBox1">
          <controlPr defaultSize="0" autoFill="0" autoLine="0" linkedCell="скидка!F3" r:id="rId5">
            <anchor moveWithCells="1">
              <from>
                <xdr:col>17</xdr:col>
                <xdr:colOff>1219200</xdr:colOff>
                <xdr:row>0</xdr:row>
                <xdr:rowOff>106680</xdr:rowOff>
              </from>
              <to>
                <xdr:col>17</xdr:col>
                <xdr:colOff>1981200</xdr:colOff>
                <xdr:row>0</xdr:row>
                <xdr:rowOff>487680</xdr:rowOff>
              </to>
            </anchor>
          </controlPr>
        </control>
      </mc:Choice>
      <mc:Fallback>
        <control shapeId="860161" r:id="rId4" name="TextBox1"/>
      </mc:Fallback>
    </mc:AlternateContent>
    <mc:AlternateContent xmlns:mc="http://schemas.openxmlformats.org/markup-compatibility/2006">
      <mc:Choice Requires="x14">
        <control shapeId="860162" r:id="rId6" name="TextBox2">
          <controlPr defaultSize="0" autoFill="0" autoLine="0" linkedCell="скидка!F7" r:id="rId7">
            <anchor moveWithCells="1">
              <from>
                <xdr:col>17</xdr:col>
                <xdr:colOff>3619500</xdr:colOff>
                <xdr:row>0</xdr:row>
                <xdr:rowOff>106680</xdr:rowOff>
              </from>
              <to>
                <xdr:col>17</xdr:col>
                <xdr:colOff>4381500</xdr:colOff>
                <xdr:row>0</xdr:row>
                <xdr:rowOff>487680</xdr:rowOff>
              </to>
            </anchor>
          </controlPr>
        </control>
      </mc:Choice>
      <mc:Fallback>
        <control shapeId="860162" r:id="rId6" name="TextBox2"/>
      </mc:Fallback>
    </mc:AlternateContent>
    <mc:AlternateContent xmlns:mc="http://schemas.openxmlformats.org/markup-compatibility/2006">
      <mc:Choice Requires="x14">
        <control shapeId="860163" r:id="rId8" name="Label1">
          <controlPr defaultSize="0" autoLine="0" r:id="rId9">
            <anchor moveWithCells="1">
              <from>
                <xdr:col>16</xdr:col>
                <xdr:colOff>4953000</xdr:colOff>
                <xdr:row>0</xdr:row>
                <xdr:rowOff>30480</xdr:rowOff>
              </from>
              <to>
                <xdr:col>17</xdr:col>
                <xdr:colOff>922020</xdr:colOff>
                <xdr:row>0</xdr:row>
                <xdr:rowOff>411480</xdr:rowOff>
              </to>
            </anchor>
          </controlPr>
        </control>
      </mc:Choice>
      <mc:Fallback>
        <control shapeId="860163" r:id="rId8" name="Label1"/>
      </mc:Fallback>
    </mc:AlternateContent>
    <mc:AlternateContent xmlns:mc="http://schemas.openxmlformats.org/markup-compatibility/2006">
      <mc:Choice Requires="x14">
        <control shapeId="860164" r:id="rId10" name="Label2">
          <controlPr defaultSize="0" autoLine="0" r:id="rId11">
            <anchor moveWithCells="1">
              <from>
                <xdr:col>17</xdr:col>
                <xdr:colOff>2065020</xdr:colOff>
                <xdr:row>0</xdr:row>
                <xdr:rowOff>121920</xdr:rowOff>
              </from>
              <to>
                <xdr:col>17</xdr:col>
                <xdr:colOff>3550920</xdr:colOff>
                <xdr:row>0</xdr:row>
                <xdr:rowOff>502920</xdr:rowOff>
              </to>
            </anchor>
          </controlPr>
        </control>
      </mc:Choice>
      <mc:Fallback>
        <control shapeId="860164" r:id="rId10" name="Label2"/>
      </mc:Fallback>
    </mc:AlternateContent>
  </control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Лист39">
    <pageSetUpPr fitToPage="1"/>
  </sheetPr>
  <dimension ref="A1:X316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67" style="60" customWidth="1"/>
    <col min="3" max="3" width="234.44140625" style="60" hidden="1" customWidth="1"/>
    <col min="4" max="4" width="57.6640625" style="60" customWidth="1"/>
    <col min="5" max="8" width="30.6640625" style="60" customWidth="1"/>
    <col min="9" max="9" width="15.6640625" style="60" customWidth="1"/>
    <col min="10" max="14" width="30.6640625" style="61" customWidth="1"/>
    <col min="15" max="15" width="30.6640625" style="62" customWidth="1"/>
    <col min="16" max="16" width="62.6640625" style="62" customWidth="1"/>
    <col min="17" max="17" width="80.33203125" style="62" customWidth="1"/>
    <col min="18" max="18" width="87.88671875" style="63" customWidth="1"/>
    <col min="19" max="16384" width="9.109375" style="60"/>
  </cols>
  <sheetData>
    <row r="1" spans="1:24" ht="46.2">
      <c r="B1" s="70" t="s">
        <v>57</v>
      </c>
      <c r="C1" s="70"/>
      <c r="D1" s="1369" t="str">
        <f>B3</f>
        <v>Прайс-лист фасады кухня Вива</v>
      </c>
      <c r="E1" s="1369"/>
      <c r="F1" s="1369"/>
      <c r="G1" s="1369"/>
      <c r="H1" s="1369"/>
      <c r="I1" s="1369"/>
      <c r="J1" s="1369"/>
      <c r="K1" s="1369"/>
      <c r="L1" s="1369"/>
      <c r="M1" s="1369"/>
      <c r="N1" s="1369"/>
      <c r="O1" s="1369"/>
      <c r="P1" s="1369"/>
      <c r="Q1" s="1369"/>
      <c r="R1" s="59"/>
    </row>
    <row r="2" spans="1:24" s="80" customFormat="1" ht="129" customHeight="1">
      <c r="A2" s="78" t="s">
        <v>0</v>
      </c>
      <c r="B2" s="81"/>
      <c r="C2" s="81"/>
      <c r="D2" s="79"/>
      <c r="E2" s="79"/>
      <c r="F2" s="79"/>
      <c r="G2" s="79"/>
      <c r="H2" s="79"/>
      <c r="I2" s="79"/>
      <c r="J2" s="1386" t="s">
        <v>4031</v>
      </c>
      <c r="K2" s="1386"/>
      <c r="L2" s="1386"/>
      <c r="M2" s="1386"/>
      <c r="N2" s="79"/>
      <c r="O2" s="79"/>
      <c r="P2" s="79"/>
      <c r="Q2" s="1387"/>
      <c r="R2" s="1387"/>
    </row>
    <row r="3" spans="1:24" s="86" customFormat="1" ht="61.2" thickBot="1">
      <c r="A3" s="58"/>
      <c r="B3" s="1370" t="s">
        <v>2848</v>
      </c>
      <c r="C3" s="1370"/>
      <c r="D3" s="1370"/>
      <c r="E3" s="1370"/>
      <c r="F3" s="1370"/>
      <c r="G3" s="1370"/>
      <c r="H3" s="1370"/>
      <c r="I3" s="1370"/>
      <c r="J3" s="1370"/>
      <c r="K3" s="1370"/>
      <c r="L3" s="1370"/>
      <c r="M3" s="1370"/>
      <c r="N3" s="1370"/>
      <c r="O3" s="1370"/>
      <c r="P3" s="1370"/>
      <c r="Q3" s="1370"/>
      <c r="R3" s="1370"/>
    </row>
    <row r="4" spans="1:24" ht="18.75" customHeight="1">
      <c r="B4" s="1470" t="s">
        <v>2085</v>
      </c>
      <c r="C4" s="1476" t="s">
        <v>1255</v>
      </c>
      <c r="D4" s="1703" t="s">
        <v>2</v>
      </c>
      <c r="E4" s="1706" t="s">
        <v>2077</v>
      </c>
      <c r="F4" s="1707"/>
      <c r="G4" s="1707"/>
      <c r="H4" s="1708"/>
      <c r="I4" s="1470" t="s">
        <v>3</v>
      </c>
      <c r="J4" s="1602" t="s">
        <v>3536</v>
      </c>
      <c r="K4" s="1602" t="s">
        <v>3537</v>
      </c>
      <c r="L4" s="1602" t="s">
        <v>3699</v>
      </c>
      <c r="M4" s="1602" t="s">
        <v>3538</v>
      </c>
      <c r="N4" s="1602" t="s">
        <v>3539</v>
      </c>
      <c r="O4" s="1602" t="s">
        <v>3699</v>
      </c>
      <c r="P4" s="1483"/>
      <c r="Q4" s="1484"/>
      <c r="R4" s="1485"/>
    </row>
    <row r="5" spans="1:24" ht="27" customHeight="1">
      <c r="B5" s="1471"/>
      <c r="C5" s="1477"/>
      <c r="D5" s="1704"/>
      <c r="E5" s="1709"/>
      <c r="F5" s="1710"/>
      <c r="G5" s="1710"/>
      <c r="H5" s="1711"/>
      <c r="I5" s="1471"/>
      <c r="J5" s="1603"/>
      <c r="K5" s="1603"/>
      <c r="L5" s="1603"/>
      <c r="M5" s="1603"/>
      <c r="N5" s="1603"/>
      <c r="O5" s="1603"/>
      <c r="P5" s="1486"/>
      <c r="Q5" s="1500"/>
      <c r="R5" s="1488"/>
    </row>
    <row r="6" spans="1:24" ht="73.5" customHeight="1" thickBot="1">
      <c r="B6" s="1686"/>
      <c r="C6" s="1478"/>
      <c r="D6" s="1705"/>
      <c r="E6" s="1712"/>
      <c r="F6" s="1713"/>
      <c r="G6" s="1713"/>
      <c r="H6" s="1714"/>
      <c r="I6" s="1686"/>
      <c r="J6" s="1603"/>
      <c r="K6" s="1603"/>
      <c r="L6" s="1603"/>
      <c r="M6" s="1603"/>
      <c r="N6" s="1603"/>
      <c r="O6" s="1603"/>
      <c r="P6" s="1489"/>
      <c r="Q6" s="1490"/>
      <c r="R6" s="1491"/>
    </row>
    <row r="7" spans="1:24" ht="41.25" customHeight="1">
      <c r="B7" s="1605" t="s">
        <v>2553</v>
      </c>
      <c r="C7" s="1606"/>
      <c r="D7" s="1606"/>
      <c r="E7" s="1606"/>
      <c r="F7" s="1606"/>
      <c r="G7" s="1606"/>
      <c r="H7" s="1606"/>
      <c r="I7" s="1606"/>
      <c r="J7" s="1606"/>
      <c r="K7" s="1606"/>
      <c r="L7" s="1606"/>
      <c r="M7" s="1606"/>
      <c r="N7" s="1606"/>
      <c r="O7" s="1611"/>
      <c r="P7" s="924"/>
      <c r="Q7" s="925"/>
      <c r="R7" s="926"/>
    </row>
    <row r="8" spans="1:24" ht="42" customHeight="1">
      <c r="B8" s="884" t="s">
        <v>2753</v>
      </c>
      <c r="C8" s="885" t="str">
        <f>B8&amp;" комплект фасадов "&amp;"для корпусов "&amp;F8&amp;", "&amp;G8</f>
        <v>ФП 600 Я Вива комплект фасадов для корпусов П 601, П 601 В</v>
      </c>
      <c r="D8" s="886" t="s">
        <v>2555</v>
      </c>
      <c r="E8" s="887"/>
      <c r="F8" s="888" t="s">
        <v>2093</v>
      </c>
      <c r="G8" s="888" t="s">
        <v>2112</v>
      </c>
      <c r="H8" s="885"/>
      <c r="I8" s="889">
        <v>3</v>
      </c>
      <c r="J8" s="976">
        <v>1554</v>
      </c>
      <c r="K8" s="976">
        <v>1884</v>
      </c>
      <c r="L8" s="979">
        <v>2870</v>
      </c>
      <c r="M8" s="977">
        <f t="shared" ref="M8:M28" si="0">ROUNDUP(CEILING(J8*(1-скидка),1)*(1+наценка),1)</f>
        <v>1163</v>
      </c>
      <c r="N8" s="981">
        <f t="shared" ref="N8:N17" si="1">ROUNDUP(CEILING(K8*(1-скидка),1)*(1+наценка),1)</f>
        <v>1410</v>
      </c>
      <c r="O8" s="915">
        <f t="shared" ref="O8:O17" si="2">ROUNDUP(CEILING(L8*(1-скидка),1)*(1+наценка),1)</f>
        <v>2148</v>
      </c>
      <c r="P8" s="927"/>
      <c r="Q8" s="1408"/>
      <c r="R8" s="1409"/>
      <c r="U8" s="1268"/>
      <c r="V8" s="1268"/>
      <c r="W8" s="1268"/>
      <c r="X8" s="1268"/>
    </row>
    <row r="9" spans="1:24" ht="42" customHeight="1">
      <c r="B9" s="892" t="s">
        <v>2754</v>
      </c>
      <c r="C9" s="885" t="str">
        <f t="shared" ref="C9:C14" si="3">B9&amp;" комплект фасадов "&amp;"для корпусов "&amp;F9</f>
        <v>ФП 600 Вива комплект фасадов для корпусов П 600</v>
      </c>
      <c r="D9" s="893" t="s">
        <v>2557</v>
      </c>
      <c r="E9" s="894"/>
      <c r="F9" s="895" t="s">
        <v>2088</v>
      </c>
      <c r="G9" s="895"/>
      <c r="H9" s="896"/>
      <c r="I9" s="897">
        <v>19</v>
      </c>
      <c r="J9" s="976">
        <v>7542</v>
      </c>
      <c r="K9" s="976">
        <v>9662</v>
      </c>
      <c r="L9" s="979">
        <v>15637</v>
      </c>
      <c r="M9" s="977">
        <f t="shared" si="0"/>
        <v>5643</v>
      </c>
      <c r="N9" s="981">
        <f t="shared" si="1"/>
        <v>7230</v>
      </c>
      <c r="O9" s="915">
        <f t="shared" si="2"/>
        <v>11700</v>
      </c>
      <c r="P9" s="927"/>
      <c r="Q9" s="928"/>
      <c r="R9" s="835"/>
      <c r="U9" s="1268"/>
      <c r="V9" s="1268"/>
      <c r="W9" s="1268"/>
      <c r="X9" s="1268"/>
    </row>
    <row r="10" spans="1:24" ht="42" customHeight="1">
      <c r="B10" s="884" t="s">
        <v>2755</v>
      </c>
      <c r="C10" s="885" t="str">
        <f t="shared" si="3"/>
        <v>ФП 400 Вива комплект фасадов для корпусов П 400</v>
      </c>
      <c r="D10" s="886" t="s">
        <v>2559</v>
      </c>
      <c r="E10" s="887"/>
      <c r="F10" s="888" t="s">
        <v>2101</v>
      </c>
      <c r="G10" s="888"/>
      <c r="H10" s="885"/>
      <c r="I10" s="889">
        <v>19</v>
      </c>
      <c r="J10" s="979">
        <v>5229</v>
      </c>
      <c r="K10" s="979">
        <v>6635</v>
      </c>
      <c r="L10" s="979">
        <v>10656</v>
      </c>
      <c r="M10" s="977">
        <f t="shared" si="0"/>
        <v>3913</v>
      </c>
      <c r="N10" s="981">
        <f t="shared" si="1"/>
        <v>4965</v>
      </c>
      <c r="O10" s="915">
        <f t="shared" si="2"/>
        <v>7973</v>
      </c>
      <c r="P10" s="927"/>
      <c r="Q10" s="929"/>
      <c r="R10" s="930"/>
      <c r="U10" s="1268"/>
      <c r="V10" s="1268"/>
      <c r="W10" s="1268"/>
      <c r="X10" s="1268"/>
    </row>
    <row r="11" spans="1:24" ht="42" customHeight="1">
      <c r="B11" s="892" t="s">
        <v>2838</v>
      </c>
      <c r="C11" s="1111" t="str">
        <f t="shared" si="3"/>
        <v>ФП 600 В-Л Вива комплект фасадов для корпусов П 600 В</v>
      </c>
      <c r="D11" s="893" t="s">
        <v>2561</v>
      </c>
      <c r="E11" s="894"/>
      <c r="F11" s="895" t="s">
        <v>2107</v>
      </c>
      <c r="G11" s="895"/>
      <c r="H11" s="896"/>
      <c r="I11" s="897">
        <v>20</v>
      </c>
      <c r="J11" s="976">
        <v>8240</v>
      </c>
      <c r="K11" s="976">
        <v>10566</v>
      </c>
      <c r="L11" s="979">
        <v>17134</v>
      </c>
      <c r="M11" s="977">
        <f t="shared" si="0"/>
        <v>6166</v>
      </c>
      <c r="N11" s="981">
        <f t="shared" si="1"/>
        <v>7906</v>
      </c>
      <c r="O11" s="915">
        <f t="shared" si="2"/>
        <v>12820</v>
      </c>
      <c r="P11" s="927"/>
      <c r="Q11" s="929"/>
      <c r="R11" s="930"/>
      <c r="U11" s="1268"/>
      <c r="V11" s="1268"/>
      <c r="W11" s="1268"/>
      <c r="X11" s="1268"/>
    </row>
    <row r="12" spans="1:24" ht="42" customHeight="1">
      <c r="B12" s="892" t="s">
        <v>2839</v>
      </c>
      <c r="C12" s="1111" t="str">
        <f t="shared" si="3"/>
        <v>ФП 600 В-Пр Вива комплект фасадов для корпусов П 600 В</v>
      </c>
      <c r="D12" s="893" t="s">
        <v>2561</v>
      </c>
      <c r="E12" s="894"/>
      <c r="F12" s="895" t="s">
        <v>2107</v>
      </c>
      <c r="G12" s="895"/>
      <c r="H12" s="896"/>
      <c r="I12" s="897">
        <v>20</v>
      </c>
      <c r="J12" s="976">
        <v>8240</v>
      </c>
      <c r="K12" s="976">
        <v>10566</v>
      </c>
      <c r="L12" s="979">
        <v>17134</v>
      </c>
      <c r="M12" s="977">
        <f t="shared" si="0"/>
        <v>6166</v>
      </c>
      <c r="N12" s="981">
        <f t="shared" si="1"/>
        <v>7906</v>
      </c>
      <c r="O12" s="915">
        <f t="shared" si="2"/>
        <v>12820</v>
      </c>
      <c r="P12" s="927"/>
      <c r="Q12" s="929"/>
      <c r="R12" s="930"/>
      <c r="U12" s="1268"/>
      <c r="V12" s="1268"/>
      <c r="W12" s="1268"/>
      <c r="X12" s="1268"/>
    </row>
    <row r="13" spans="1:24" ht="42" customHeight="1">
      <c r="B13" s="892" t="s">
        <v>2840</v>
      </c>
      <c r="C13" s="1111" t="str">
        <f t="shared" si="3"/>
        <v>ФП 400 В-Л Вива комплект фасадов для корпусов П 400 В</v>
      </c>
      <c r="D13" s="893" t="s">
        <v>2564</v>
      </c>
      <c r="E13" s="894"/>
      <c r="F13" s="895" t="s">
        <v>2120</v>
      </c>
      <c r="G13" s="895"/>
      <c r="H13" s="896"/>
      <c r="I13" s="897">
        <v>15</v>
      </c>
      <c r="J13" s="976">
        <v>5704</v>
      </c>
      <c r="K13" s="976">
        <v>7245</v>
      </c>
      <c r="L13" s="979">
        <v>11655</v>
      </c>
      <c r="M13" s="977">
        <f t="shared" si="0"/>
        <v>4268</v>
      </c>
      <c r="N13" s="981">
        <f t="shared" si="1"/>
        <v>5421</v>
      </c>
      <c r="O13" s="915">
        <f t="shared" si="2"/>
        <v>8721</v>
      </c>
      <c r="P13" s="927"/>
      <c r="Q13" s="929"/>
      <c r="R13" s="930"/>
      <c r="U13" s="1268"/>
      <c r="V13" s="1268"/>
      <c r="W13" s="1268"/>
      <c r="X13" s="1268"/>
    </row>
    <row r="14" spans="1:24" ht="42" customHeight="1">
      <c r="B14" s="892" t="s">
        <v>2841</v>
      </c>
      <c r="C14" s="1111" t="str">
        <f t="shared" si="3"/>
        <v>ФП 400 В-Пр Вива комплект фасадов для корпусов П 400 В</v>
      </c>
      <c r="D14" s="893" t="s">
        <v>2564</v>
      </c>
      <c r="E14" s="894"/>
      <c r="F14" s="895" t="s">
        <v>2120</v>
      </c>
      <c r="G14" s="895"/>
      <c r="H14" s="896"/>
      <c r="I14" s="897">
        <v>15</v>
      </c>
      <c r="J14" s="976">
        <v>5704</v>
      </c>
      <c r="K14" s="976">
        <v>7245</v>
      </c>
      <c r="L14" s="979">
        <v>11655</v>
      </c>
      <c r="M14" s="977">
        <f t="shared" si="0"/>
        <v>4268</v>
      </c>
      <c r="N14" s="981">
        <f t="shared" si="1"/>
        <v>5421</v>
      </c>
      <c r="O14" s="915">
        <f t="shared" si="2"/>
        <v>8721</v>
      </c>
      <c r="P14" s="927"/>
      <c r="Q14" s="929"/>
      <c r="R14" s="930"/>
      <c r="U14" s="1268"/>
      <c r="V14" s="1268"/>
      <c r="W14" s="1268"/>
      <c r="X14" s="1268"/>
    </row>
    <row r="15" spans="1:24" ht="42" customHeight="1">
      <c r="B15" s="901" t="s">
        <v>2756</v>
      </c>
      <c r="C15" s="1111" t="str">
        <f>B15&amp;" комплект фасадов "&amp;"для корпусов "&amp;E15&amp;", "&amp;F15&amp;", "&amp;G15</f>
        <v>Ф 600 EVO Вива комплект фасадов для корпусов В 600, П 601, ПД 600</v>
      </c>
      <c r="D15" s="902" t="s">
        <v>2567</v>
      </c>
      <c r="E15" s="903" t="s">
        <v>2327</v>
      </c>
      <c r="F15" s="904" t="s">
        <v>2093</v>
      </c>
      <c r="G15" s="904" t="s">
        <v>2097</v>
      </c>
      <c r="H15" s="905"/>
      <c r="I15" s="906">
        <v>7</v>
      </c>
      <c r="J15" s="919">
        <v>2807</v>
      </c>
      <c r="K15" s="1331">
        <v>3550</v>
      </c>
      <c r="L15" s="1331">
        <v>5688</v>
      </c>
      <c r="M15" s="977">
        <f t="shared" si="0"/>
        <v>2101</v>
      </c>
      <c r="N15" s="981">
        <f t="shared" si="1"/>
        <v>2657</v>
      </c>
      <c r="O15" s="915">
        <f t="shared" si="2"/>
        <v>4256</v>
      </c>
      <c r="P15" s="927"/>
      <c r="Q15" s="929"/>
      <c r="R15" s="930"/>
      <c r="U15" s="1268"/>
      <c r="V15" s="1268"/>
      <c r="W15" s="1268"/>
      <c r="X15" s="1268"/>
    </row>
    <row r="16" spans="1:24" ht="42" customHeight="1">
      <c r="B16" s="901" t="s">
        <v>2757</v>
      </c>
      <c r="C16" s="1111" t="str">
        <f>B16&amp;" комплект фасадов "&amp;"для корпусов "&amp;E16&amp;", "&amp;F16&amp;", "&amp;G16&amp;", "&amp;H16</f>
        <v>Ф 600 Вива комплект фасадов для корпусов Н 600, ПД 600 В, ПД 600, М 600</v>
      </c>
      <c r="D16" s="902" t="s">
        <v>2567</v>
      </c>
      <c r="E16" s="903" t="s">
        <v>2147</v>
      </c>
      <c r="F16" s="908" t="s">
        <v>2116</v>
      </c>
      <c r="G16" s="904" t="s">
        <v>2097</v>
      </c>
      <c r="H16" s="905" t="s">
        <v>2172</v>
      </c>
      <c r="I16" s="906">
        <v>7</v>
      </c>
      <c r="J16" s="976">
        <v>2936</v>
      </c>
      <c r="K16" s="976">
        <v>3680</v>
      </c>
      <c r="L16" s="979">
        <v>5818</v>
      </c>
      <c r="M16" s="977">
        <f t="shared" si="0"/>
        <v>2197</v>
      </c>
      <c r="N16" s="981">
        <f t="shared" si="1"/>
        <v>2754</v>
      </c>
      <c r="O16" s="915">
        <f t="shared" si="2"/>
        <v>4354</v>
      </c>
      <c r="P16" s="927"/>
      <c r="Q16" s="929"/>
      <c r="R16" s="930"/>
      <c r="U16" s="1268"/>
      <c r="V16" s="1268"/>
      <c r="W16" s="1268"/>
      <c r="X16" s="1268"/>
    </row>
    <row r="17" spans="2:24" ht="42" customHeight="1">
      <c r="B17" s="892" t="s">
        <v>2758</v>
      </c>
      <c r="C17" s="1111" t="str">
        <f>B17&amp;" комплект фасадов "&amp;"для корпусов "&amp;E17&amp;", "&amp;F17&amp;", "&amp;G17</f>
        <v>ФВ 601 EVO Вива комплект фасадов для корпусов В 609, П 601 В, ПД 600 В</v>
      </c>
      <c r="D17" s="893" t="s">
        <v>2570</v>
      </c>
      <c r="E17" s="894" t="s">
        <v>2272</v>
      </c>
      <c r="F17" s="895" t="s">
        <v>2112</v>
      </c>
      <c r="G17" s="895" t="s">
        <v>2116</v>
      </c>
      <c r="H17" s="896"/>
      <c r="I17" s="897">
        <v>8</v>
      </c>
      <c r="J17" s="919">
        <v>3505</v>
      </c>
      <c r="K17" s="1331">
        <v>4457</v>
      </c>
      <c r="L17" s="1331">
        <v>7176</v>
      </c>
      <c r="M17" s="977">
        <f t="shared" si="0"/>
        <v>2623</v>
      </c>
      <c r="N17" s="981">
        <f t="shared" si="1"/>
        <v>3335</v>
      </c>
      <c r="O17" s="915">
        <f t="shared" si="2"/>
        <v>5370</v>
      </c>
      <c r="P17" s="927"/>
      <c r="Q17" s="929"/>
      <c r="R17" s="930"/>
      <c r="U17" s="1268"/>
      <c r="V17" s="1268"/>
      <c r="W17" s="1268"/>
      <c r="X17" s="1268"/>
    </row>
    <row r="18" spans="2:24" ht="42" customHeight="1">
      <c r="B18" s="892" t="s">
        <v>3010</v>
      </c>
      <c r="C18" s="1111" t="str">
        <f t="shared" ref="C18:C26" si="4">B18&amp;" комплект фасадов "&amp;"для корпусов "&amp;F18</f>
        <v>ФП 600 AL black комплект фасадов для корпусов П 600</v>
      </c>
      <c r="D18" s="893" t="s">
        <v>2557</v>
      </c>
      <c r="E18" s="894"/>
      <c r="F18" s="895" t="s">
        <v>2088</v>
      </c>
      <c r="G18" s="895"/>
      <c r="H18" s="896"/>
      <c r="I18" s="897">
        <v>40</v>
      </c>
      <c r="J18" s="919">
        <v>11863</v>
      </c>
      <c r="K18" s="1331"/>
      <c r="L18" s="1332"/>
      <c r="M18" s="977">
        <f t="shared" si="0"/>
        <v>8876</v>
      </c>
      <c r="N18" s="981"/>
      <c r="O18" s="915"/>
      <c r="P18" s="927"/>
      <c r="Q18" s="929"/>
      <c r="R18" s="930"/>
      <c r="V18" s="1268"/>
      <c r="W18" s="1268"/>
      <c r="X18" s="1268"/>
    </row>
    <row r="19" spans="2:24" ht="42" customHeight="1">
      <c r="B19" s="892" t="s">
        <v>3011</v>
      </c>
      <c r="C19" s="1111" t="str">
        <f t="shared" si="4"/>
        <v>ФП 400 AL black комплект фасадов для корпусов П 400</v>
      </c>
      <c r="D19" s="893" t="s">
        <v>2559</v>
      </c>
      <c r="E19" s="894"/>
      <c r="F19" s="895" t="s">
        <v>2101</v>
      </c>
      <c r="G19" s="895"/>
      <c r="H19" s="908"/>
      <c r="I19" s="897">
        <v>26</v>
      </c>
      <c r="J19" s="919">
        <v>10240</v>
      </c>
      <c r="K19" s="1331"/>
      <c r="L19" s="1332"/>
      <c r="M19" s="977">
        <f t="shared" si="0"/>
        <v>7662</v>
      </c>
      <c r="N19" s="977"/>
      <c r="O19" s="915"/>
      <c r="P19" s="927"/>
      <c r="Q19" s="929"/>
      <c r="R19" s="930"/>
      <c r="V19" s="1268"/>
      <c r="W19" s="1268"/>
      <c r="X19" s="1268"/>
    </row>
    <row r="20" spans="2:24" ht="42" customHeight="1">
      <c r="B20" s="892" t="s">
        <v>3788</v>
      </c>
      <c r="C20" s="1111" t="str">
        <f t="shared" si="4"/>
        <v>ФП 550 AL Black комплект фасадов для корпусов ПТ 570</v>
      </c>
      <c r="D20" s="893" t="s">
        <v>3809</v>
      </c>
      <c r="E20" s="894"/>
      <c r="F20" s="895" t="s">
        <v>3792</v>
      </c>
      <c r="G20" s="895"/>
      <c r="H20" s="896"/>
      <c r="I20" s="1299">
        <v>13</v>
      </c>
      <c r="J20" s="919">
        <v>11491</v>
      </c>
      <c r="K20" s="1331"/>
      <c r="L20" s="1332"/>
      <c r="M20" s="977">
        <f t="shared" si="0"/>
        <v>8598</v>
      </c>
      <c r="N20" s="977"/>
      <c r="O20" s="915"/>
      <c r="P20" s="927"/>
      <c r="Q20" s="929"/>
      <c r="R20" s="930"/>
      <c r="V20" s="1268"/>
      <c r="W20" s="1268"/>
      <c r="X20" s="1268"/>
    </row>
    <row r="21" spans="2:24" ht="42" customHeight="1">
      <c r="B21" s="892" t="s">
        <v>3012</v>
      </c>
      <c r="C21" s="1111" t="str">
        <f t="shared" si="4"/>
        <v>ФП 600 В-Л AL black комплект фасадов для корпусов П 600 В</v>
      </c>
      <c r="D21" s="893" t="s">
        <v>2561</v>
      </c>
      <c r="E21" s="894"/>
      <c r="F21" s="895" t="s">
        <v>2107</v>
      </c>
      <c r="G21" s="895"/>
      <c r="H21" s="896"/>
      <c r="I21" s="897">
        <v>44</v>
      </c>
      <c r="J21" s="919">
        <v>12662</v>
      </c>
      <c r="K21" s="1331"/>
      <c r="L21" s="1332"/>
      <c r="M21" s="977">
        <f t="shared" si="0"/>
        <v>9474</v>
      </c>
      <c r="N21" s="977"/>
      <c r="O21" s="915"/>
      <c r="P21" s="927"/>
      <c r="Q21" s="929"/>
      <c r="R21" s="930"/>
      <c r="V21" s="1268"/>
      <c r="W21" s="1268"/>
      <c r="X21" s="1268"/>
    </row>
    <row r="22" spans="2:24" ht="42" customHeight="1">
      <c r="B22" s="892" t="s">
        <v>3013</v>
      </c>
      <c r="C22" s="1111" t="str">
        <f t="shared" si="4"/>
        <v>ФП 600 В-Пр AL black комплект фасадов для корпусов П 600 В</v>
      </c>
      <c r="D22" s="893" t="s">
        <v>2561</v>
      </c>
      <c r="E22" s="894"/>
      <c r="F22" s="895" t="s">
        <v>2107</v>
      </c>
      <c r="G22" s="895"/>
      <c r="H22" s="896"/>
      <c r="I22" s="897">
        <v>44</v>
      </c>
      <c r="J22" s="919">
        <v>12662</v>
      </c>
      <c r="K22" s="1331"/>
      <c r="L22" s="1332"/>
      <c r="M22" s="977">
        <f t="shared" si="0"/>
        <v>9474</v>
      </c>
      <c r="N22" s="977"/>
      <c r="O22" s="915"/>
      <c r="P22" s="927"/>
      <c r="Q22" s="929"/>
      <c r="R22" s="930"/>
      <c r="V22" s="1268"/>
      <c r="W22" s="1268"/>
      <c r="X22" s="1268"/>
    </row>
    <row r="23" spans="2:24" ht="42" customHeight="1">
      <c r="B23" s="892" t="s">
        <v>3014</v>
      </c>
      <c r="C23" s="1111" t="str">
        <f t="shared" si="4"/>
        <v>ФП 400 В-Л AL black комплект фасадов для корпусов П 400 В</v>
      </c>
      <c r="D23" s="893" t="s">
        <v>2564</v>
      </c>
      <c r="E23" s="894"/>
      <c r="F23" s="895" t="s">
        <v>2120</v>
      </c>
      <c r="G23" s="895"/>
      <c r="H23" s="896"/>
      <c r="I23" s="897">
        <v>30</v>
      </c>
      <c r="J23" s="919">
        <v>10923</v>
      </c>
      <c r="K23" s="1331"/>
      <c r="L23" s="1332"/>
      <c r="M23" s="977">
        <f t="shared" si="0"/>
        <v>8173</v>
      </c>
      <c r="N23" s="977"/>
      <c r="O23" s="915"/>
      <c r="P23" s="927"/>
      <c r="Q23" s="929"/>
      <c r="R23" s="930"/>
      <c r="V23" s="1268"/>
      <c r="W23" s="1268"/>
      <c r="X23" s="1268"/>
    </row>
    <row r="24" spans="2:24" ht="42" customHeight="1">
      <c r="B24" s="892" t="s">
        <v>3015</v>
      </c>
      <c r="C24" s="1111" t="str">
        <f t="shared" si="4"/>
        <v>ФП 400 В-Пр AL black комплект фасадов для корпусов П 400 В</v>
      </c>
      <c r="D24" s="893" t="s">
        <v>2564</v>
      </c>
      <c r="E24" s="894"/>
      <c r="F24" s="895" t="s">
        <v>2120</v>
      </c>
      <c r="G24" s="895"/>
      <c r="H24" s="896"/>
      <c r="I24" s="897">
        <v>30</v>
      </c>
      <c r="J24" s="919">
        <v>10923</v>
      </c>
      <c r="K24" s="1331"/>
      <c r="L24" s="1332"/>
      <c r="M24" s="977">
        <f t="shared" si="0"/>
        <v>8173</v>
      </c>
      <c r="N24" s="977"/>
      <c r="O24" s="915"/>
      <c r="P24" s="927"/>
      <c r="Q24" s="929"/>
      <c r="R24" s="930"/>
      <c r="V24" s="1268"/>
      <c r="W24" s="1268"/>
      <c r="X24" s="1268"/>
    </row>
    <row r="25" spans="2:24" ht="42" customHeight="1">
      <c r="B25" s="892" t="s">
        <v>3804</v>
      </c>
      <c r="C25" s="1111" t="str">
        <f t="shared" si="4"/>
        <v>ФП 550 AL В-Л Black комплект фасадов для корпусов ПТ 570 В</v>
      </c>
      <c r="D25" s="893" t="s">
        <v>3808</v>
      </c>
      <c r="E25" s="894"/>
      <c r="F25" s="895" t="s">
        <v>3791</v>
      </c>
      <c r="G25" s="895"/>
      <c r="H25" s="896"/>
      <c r="I25" s="1299">
        <v>14</v>
      </c>
      <c r="J25" s="919">
        <v>12262</v>
      </c>
      <c r="K25" s="1331"/>
      <c r="L25" s="1332"/>
      <c r="M25" s="977">
        <f t="shared" si="0"/>
        <v>9175</v>
      </c>
      <c r="N25" s="977"/>
      <c r="O25" s="915"/>
      <c r="P25" s="927"/>
      <c r="Q25" s="929"/>
      <c r="R25" s="930"/>
      <c r="V25" s="1268"/>
      <c r="W25" s="1268"/>
      <c r="X25" s="1268"/>
    </row>
    <row r="26" spans="2:24" ht="42" customHeight="1">
      <c r="B26" s="892" t="s">
        <v>3805</v>
      </c>
      <c r="C26" s="1111" t="str">
        <f t="shared" si="4"/>
        <v>ФП 550 AL В-Пр Black комплект фасадов для корпусов ПТ 570 В</v>
      </c>
      <c r="D26" s="893" t="s">
        <v>3808</v>
      </c>
      <c r="E26" s="894"/>
      <c r="F26" s="895" t="s">
        <v>3791</v>
      </c>
      <c r="G26" s="895"/>
      <c r="H26" s="896"/>
      <c r="I26" s="1299">
        <v>14</v>
      </c>
      <c r="J26" s="919">
        <v>12262</v>
      </c>
      <c r="K26" s="1331"/>
      <c r="L26" s="1332"/>
      <c r="M26" s="977">
        <f t="shared" si="0"/>
        <v>9175</v>
      </c>
      <c r="N26" s="977"/>
      <c r="O26" s="915"/>
      <c r="P26" s="927"/>
      <c r="Q26" s="929"/>
      <c r="R26" s="930"/>
      <c r="V26" s="1268"/>
      <c r="W26" s="1268"/>
      <c r="X26" s="1268"/>
    </row>
    <row r="27" spans="2:24" ht="42" customHeight="1">
      <c r="B27" s="892" t="s">
        <v>3016</v>
      </c>
      <c r="C27" s="1111" t="str">
        <f>B27&amp;" комплект фасадов "&amp;"для корпусов "&amp;E27&amp;", "&amp;F27&amp;", "&amp;G27</f>
        <v>ФВ 600 AL black комплект фасадов для корпусов В 600, П 601, ПД 600</v>
      </c>
      <c r="D27" s="893" t="s">
        <v>2567</v>
      </c>
      <c r="E27" s="894" t="s">
        <v>2327</v>
      </c>
      <c r="F27" s="895" t="s">
        <v>2093</v>
      </c>
      <c r="G27" s="895" t="s">
        <v>2097</v>
      </c>
      <c r="H27" s="896"/>
      <c r="I27" s="1299">
        <v>14</v>
      </c>
      <c r="J27" s="919">
        <v>5851</v>
      </c>
      <c r="K27" s="1331"/>
      <c r="L27" s="1332"/>
      <c r="M27" s="977">
        <f t="shared" si="0"/>
        <v>4378</v>
      </c>
      <c r="N27" s="977"/>
      <c r="O27" s="915"/>
      <c r="P27" s="927"/>
      <c r="Q27" s="929"/>
      <c r="R27" s="930"/>
      <c r="V27" s="1268"/>
      <c r="W27" s="1268"/>
      <c r="X27" s="1268"/>
    </row>
    <row r="28" spans="2:24" ht="42" customHeight="1">
      <c r="B28" s="892" t="s">
        <v>3017</v>
      </c>
      <c r="C28" s="1111" t="str">
        <f>B28&amp;" комплект фасадов "&amp;"для корпусов "&amp;E28&amp;", "&amp;F28&amp;", "&amp;G28</f>
        <v>ФВ 601 AL black комплект фасадов для корпусов В 609, П 601 В, ПД 600 В</v>
      </c>
      <c r="D28" s="893" t="s">
        <v>2570</v>
      </c>
      <c r="E28" s="894" t="s">
        <v>2272</v>
      </c>
      <c r="F28" s="895" t="s">
        <v>2112</v>
      </c>
      <c r="G28" s="895" t="s">
        <v>2116</v>
      </c>
      <c r="H28" s="896"/>
      <c r="I28" s="1299">
        <v>18</v>
      </c>
      <c r="J28" s="919">
        <v>6699</v>
      </c>
      <c r="K28" s="1331"/>
      <c r="L28" s="1332"/>
      <c r="M28" s="977">
        <f t="shared" si="0"/>
        <v>5013</v>
      </c>
      <c r="N28" s="977"/>
      <c r="O28" s="915"/>
      <c r="P28" s="927"/>
      <c r="Q28" s="929"/>
      <c r="R28" s="930"/>
      <c r="V28" s="1268"/>
      <c r="W28" s="1268"/>
      <c r="X28" s="1268"/>
    </row>
    <row r="29" spans="2:24" ht="42" customHeight="1">
      <c r="B29" s="892" t="s">
        <v>3966</v>
      </c>
      <c r="C29" s="1111" t="str">
        <f t="shared" ref="C29:C37" si="5">B29&amp;" комплект фасадов "&amp;"для корпусов "&amp;F29</f>
        <v>ФП 600 AL gold комплект фасадов для корпусов П 600</v>
      </c>
      <c r="D29" s="893" t="s">
        <v>2557</v>
      </c>
      <c r="E29" s="894"/>
      <c r="F29" s="895" t="s">
        <v>2088</v>
      </c>
      <c r="G29" s="895"/>
      <c r="H29" s="896"/>
      <c r="I29" s="1325">
        <v>40</v>
      </c>
      <c r="J29" s="919">
        <v>11863</v>
      </c>
      <c r="K29" s="1331"/>
      <c r="L29" s="1332"/>
      <c r="M29" s="977">
        <f t="shared" ref="M29:M50" si="6">ROUNDUP(CEILING(J29*(1-скидка),1)*(1+наценка),1)</f>
        <v>8876</v>
      </c>
      <c r="N29" s="981"/>
      <c r="O29" s="915"/>
      <c r="P29" s="927"/>
      <c r="Q29" s="929"/>
      <c r="R29" s="930"/>
      <c r="V29" s="1268"/>
      <c r="W29" s="1268"/>
      <c r="X29" s="1268"/>
    </row>
    <row r="30" spans="2:24" ht="42" customHeight="1">
      <c r="B30" s="892" t="s">
        <v>3967</v>
      </c>
      <c r="C30" s="1111" t="str">
        <f t="shared" si="5"/>
        <v>ФП 400 AL gold комплект фасадов для корпусов П 400</v>
      </c>
      <c r="D30" s="893" t="s">
        <v>2559</v>
      </c>
      <c r="E30" s="894"/>
      <c r="F30" s="895" t="s">
        <v>2101</v>
      </c>
      <c r="G30" s="895"/>
      <c r="H30" s="908"/>
      <c r="I30" s="1325">
        <v>26</v>
      </c>
      <c r="J30" s="919">
        <v>10240</v>
      </c>
      <c r="K30" s="1331"/>
      <c r="L30" s="1332"/>
      <c r="M30" s="977">
        <f t="shared" si="6"/>
        <v>7662</v>
      </c>
      <c r="N30" s="977"/>
      <c r="O30" s="915"/>
      <c r="P30" s="927"/>
      <c r="Q30" s="929"/>
      <c r="R30" s="930"/>
      <c r="V30" s="1268"/>
      <c r="W30" s="1268"/>
      <c r="X30" s="1268"/>
    </row>
    <row r="31" spans="2:24" ht="42" customHeight="1">
      <c r="B31" s="892" t="s">
        <v>3968</v>
      </c>
      <c r="C31" s="1111" t="str">
        <f t="shared" si="5"/>
        <v>ФП 550 AL gold комплект фасадов для корпусов ПТ 570</v>
      </c>
      <c r="D31" s="893" t="s">
        <v>3809</v>
      </c>
      <c r="E31" s="894"/>
      <c r="F31" s="895" t="s">
        <v>3792</v>
      </c>
      <c r="G31" s="895"/>
      <c r="H31" s="896"/>
      <c r="I31" s="1325">
        <v>13</v>
      </c>
      <c r="J31" s="919">
        <v>11491</v>
      </c>
      <c r="K31" s="1331"/>
      <c r="L31" s="1332"/>
      <c r="M31" s="977">
        <f t="shared" si="6"/>
        <v>8598</v>
      </c>
      <c r="N31" s="977"/>
      <c r="O31" s="915"/>
      <c r="P31" s="927"/>
      <c r="Q31" s="929"/>
      <c r="R31" s="930"/>
      <c r="V31" s="1268"/>
      <c r="W31" s="1268"/>
      <c r="X31" s="1268"/>
    </row>
    <row r="32" spans="2:24" ht="42" customHeight="1">
      <c r="B32" s="892" t="s">
        <v>3969</v>
      </c>
      <c r="C32" s="1111" t="str">
        <f t="shared" si="5"/>
        <v>ФП 600 В-Л AL gold комплект фасадов для корпусов П 600 В</v>
      </c>
      <c r="D32" s="893" t="s">
        <v>2561</v>
      </c>
      <c r="E32" s="894"/>
      <c r="F32" s="895" t="s">
        <v>2107</v>
      </c>
      <c r="G32" s="895"/>
      <c r="H32" s="896"/>
      <c r="I32" s="1325">
        <v>44</v>
      </c>
      <c r="J32" s="919">
        <v>12662</v>
      </c>
      <c r="K32" s="1331"/>
      <c r="L32" s="1332"/>
      <c r="M32" s="977">
        <f t="shared" si="6"/>
        <v>9474</v>
      </c>
      <c r="N32" s="977"/>
      <c r="O32" s="915"/>
      <c r="P32" s="927"/>
      <c r="Q32" s="929"/>
      <c r="R32" s="930"/>
      <c r="V32" s="1268"/>
      <c r="W32" s="1268"/>
      <c r="X32" s="1268"/>
    </row>
    <row r="33" spans="2:24" ht="42" customHeight="1">
      <c r="B33" s="892" t="s">
        <v>3970</v>
      </c>
      <c r="C33" s="1111" t="str">
        <f t="shared" si="5"/>
        <v>ФП 600 В-Пр AL gold комплект фасадов для корпусов П 600 В</v>
      </c>
      <c r="D33" s="893" t="s">
        <v>2561</v>
      </c>
      <c r="E33" s="894"/>
      <c r="F33" s="895" t="s">
        <v>2107</v>
      </c>
      <c r="G33" s="895"/>
      <c r="H33" s="896"/>
      <c r="I33" s="1325">
        <v>44</v>
      </c>
      <c r="J33" s="919">
        <v>12662</v>
      </c>
      <c r="K33" s="1331"/>
      <c r="L33" s="1332"/>
      <c r="M33" s="977">
        <f t="shared" si="6"/>
        <v>9474</v>
      </c>
      <c r="N33" s="977"/>
      <c r="O33" s="915"/>
      <c r="P33" s="927"/>
      <c r="Q33" s="929"/>
      <c r="R33" s="930"/>
      <c r="V33" s="1268"/>
      <c r="W33" s="1268"/>
      <c r="X33" s="1268"/>
    </row>
    <row r="34" spans="2:24" ht="42" customHeight="1">
      <c r="B34" s="892" t="s">
        <v>3971</v>
      </c>
      <c r="C34" s="1111" t="str">
        <f t="shared" si="5"/>
        <v>ФП 400 В-Л AL gold комплект фасадов для корпусов П 400 В</v>
      </c>
      <c r="D34" s="893" t="s">
        <v>2564</v>
      </c>
      <c r="E34" s="894"/>
      <c r="F34" s="895" t="s">
        <v>2120</v>
      </c>
      <c r="G34" s="895"/>
      <c r="H34" s="896"/>
      <c r="I34" s="1325">
        <v>30</v>
      </c>
      <c r="J34" s="919">
        <v>10923</v>
      </c>
      <c r="K34" s="1331"/>
      <c r="L34" s="1332"/>
      <c r="M34" s="977">
        <f t="shared" si="6"/>
        <v>8173</v>
      </c>
      <c r="N34" s="977"/>
      <c r="O34" s="915"/>
      <c r="P34" s="927"/>
      <c r="Q34" s="929"/>
      <c r="R34" s="930"/>
      <c r="V34" s="1268"/>
      <c r="W34" s="1268"/>
      <c r="X34" s="1268"/>
    </row>
    <row r="35" spans="2:24" ht="42" customHeight="1">
      <c r="B35" s="892" t="s">
        <v>3972</v>
      </c>
      <c r="C35" s="1111" t="str">
        <f t="shared" si="5"/>
        <v>ФП 400 В-Пр AL gold комплект фасадов для корпусов П 400 В</v>
      </c>
      <c r="D35" s="893" t="s">
        <v>2564</v>
      </c>
      <c r="E35" s="894"/>
      <c r="F35" s="895" t="s">
        <v>2120</v>
      </c>
      <c r="G35" s="895"/>
      <c r="H35" s="896"/>
      <c r="I35" s="1325">
        <v>30</v>
      </c>
      <c r="J35" s="919">
        <v>10923</v>
      </c>
      <c r="K35" s="1331"/>
      <c r="L35" s="1332"/>
      <c r="M35" s="977">
        <f t="shared" si="6"/>
        <v>8173</v>
      </c>
      <c r="N35" s="977"/>
      <c r="O35" s="915"/>
      <c r="P35" s="927"/>
      <c r="Q35" s="929"/>
      <c r="R35" s="930"/>
      <c r="V35" s="1268"/>
      <c r="W35" s="1268"/>
      <c r="X35" s="1268"/>
    </row>
    <row r="36" spans="2:24" ht="42" customHeight="1">
      <c r="B36" s="892" t="s">
        <v>3973</v>
      </c>
      <c r="C36" s="1111" t="str">
        <f t="shared" si="5"/>
        <v>ФП 550 AL В-Л gold комплект фасадов для корпусов ПТ 570 В</v>
      </c>
      <c r="D36" s="893" t="s">
        <v>3808</v>
      </c>
      <c r="E36" s="894"/>
      <c r="F36" s="895" t="s">
        <v>3791</v>
      </c>
      <c r="G36" s="895"/>
      <c r="H36" s="896"/>
      <c r="I36" s="1325">
        <v>14</v>
      </c>
      <c r="J36" s="919">
        <v>12262</v>
      </c>
      <c r="K36" s="1331"/>
      <c r="L36" s="1332"/>
      <c r="M36" s="977">
        <f t="shared" si="6"/>
        <v>9175</v>
      </c>
      <c r="N36" s="977"/>
      <c r="O36" s="915"/>
      <c r="P36" s="927"/>
      <c r="Q36" s="929"/>
      <c r="R36" s="930"/>
      <c r="V36" s="1268"/>
      <c r="W36" s="1268"/>
      <c r="X36" s="1268"/>
    </row>
    <row r="37" spans="2:24" ht="42" customHeight="1">
      <c r="B37" s="892" t="s">
        <v>3974</v>
      </c>
      <c r="C37" s="1111" t="str">
        <f t="shared" si="5"/>
        <v>ФП 550 AL В-Пр gold комплект фасадов для корпусов ПТ 570 В</v>
      </c>
      <c r="D37" s="893" t="s">
        <v>3808</v>
      </c>
      <c r="E37" s="894"/>
      <c r="F37" s="895" t="s">
        <v>3791</v>
      </c>
      <c r="G37" s="895"/>
      <c r="H37" s="896"/>
      <c r="I37" s="1325">
        <v>14</v>
      </c>
      <c r="J37" s="919">
        <v>12262</v>
      </c>
      <c r="K37" s="1331"/>
      <c r="L37" s="1332"/>
      <c r="M37" s="977">
        <f t="shared" si="6"/>
        <v>9175</v>
      </c>
      <c r="N37" s="977"/>
      <c r="O37" s="915"/>
      <c r="P37" s="927"/>
      <c r="Q37" s="929"/>
      <c r="R37" s="930"/>
      <c r="V37" s="1268"/>
      <c r="W37" s="1268"/>
      <c r="X37" s="1268"/>
    </row>
    <row r="38" spans="2:24" ht="42" customHeight="1">
      <c r="B38" s="892" t="s">
        <v>3975</v>
      </c>
      <c r="C38" s="885" t="str">
        <f>B38&amp;" комплект фасадов "&amp;"для корпусов "&amp;E38&amp;", "&amp;F38&amp;", "&amp;G38</f>
        <v>ФВ 600 AL gold комплект фасадов для корпусов В 600, П 601, ПД 600</v>
      </c>
      <c r="D38" s="893" t="s">
        <v>2567</v>
      </c>
      <c r="E38" s="894" t="s">
        <v>2327</v>
      </c>
      <c r="F38" s="895" t="s">
        <v>2093</v>
      </c>
      <c r="G38" s="895" t="s">
        <v>2097</v>
      </c>
      <c r="H38" s="896"/>
      <c r="I38" s="1325">
        <v>14</v>
      </c>
      <c r="J38" s="919">
        <v>5851</v>
      </c>
      <c r="K38" s="1331"/>
      <c r="L38" s="1332"/>
      <c r="M38" s="977">
        <f t="shared" si="6"/>
        <v>4378</v>
      </c>
      <c r="N38" s="977"/>
      <c r="O38" s="915"/>
      <c r="P38" s="927"/>
      <c r="Q38" s="929"/>
      <c r="R38" s="930"/>
      <c r="V38" s="1268"/>
      <c r="W38" s="1268"/>
      <c r="X38" s="1268"/>
    </row>
    <row r="39" spans="2:24" ht="42" customHeight="1">
      <c r="B39" s="892" t="s">
        <v>3976</v>
      </c>
      <c r="C39" s="885" t="str">
        <f>B39&amp;" комплект фасадов "&amp;"для корпусов "&amp;E39&amp;", "&amp;F39&amp;", "&amp;G39</f>
        <v>ФВ 601 AL gold комплект фасадов для корпусов В 609, П 601 В, ПД 600 В</v>
      </c>
      <c r="D39" s="893" t="s">
        <v>2570</v>
      </c>
      <c r="E39" s="894" t="s">
        <v>2272</v>
      </c>
      <c r="F39" s="895" t="s">
        <v>2112</v>
      </c>
      <c r="G39" s="895" t="s">
        <v>2116</v>
      </c>
      <c r="H39" s="896"/>
      <c r="I39" s="1325">
        <v>18</v>
      </c>
      <c r="J39" s="919">
        <v>6699</v>
      </c>
      <c r="K39" s="1331"/>
      <c r="L39" s="1332"/>
      <c r="M39" s="977">
        <f t="shared" si="6"/>
        <v>5013</v>
      </c>
      <c r="N39" s="977"/>
      <c r="O39" s="915"/>
      <c r="P39" s="927"/>
      <c r="Q39" s="929"/>
      <c r="R39" s="930"/>
      <c r="V39" s="1268"/>
      <c r="W39" s="1268"/>
      <c r="X39" s="1268"/>
    </row>
    <row r="40" spans="2:24" ht="42" customHeight="1">
      <c r="B40" s="892" t="s">
        <v>3591</v>
      </c>
      <c r="C40" s="1111" t="str">
        <f t="shared" ref="C40:C48" si="7">B40&amp;" комплект фасадов "&amp;"для корпусов "&amp;F40</f>
        <v>ФП 600 AL black Мору комплект фасадов для корпусов П 600</v>
      </c>
      <c r="D40" s="893" t="s">
        <v>2557</v>
      </c>
      <c r="E40" s="894"/>
      <c r="F40" s="895" t="s">
        <v>2088</v>
      </c>
      <c r="G40" s="895"/>
      <c r="H40" s="896"/>
      <c r="I40" s="1328">
        <v>40</v>
      </c>
      <c r="J40" s="919">
        <v>27417</v>
      </c>
      <c r="K40" s="1331"/>
      <c r="L40" s="1332"/>
      <c r="M40" s="977">
        <f t="shared" si="6"/>
        <v>20514</v>
      </c>
      <c r="N40" s="981"/>
      <c r="O40" s="915"/>
      <c r="P40" s="927"/>
      <c r="Q40" s="929"/>
      <c r="R40" s="930"/>
      <c r="V40" s="1268"/>
      <c r="W40" s="1268"/>
      <c r="X40" s="1268"/>
    </row>
    <row r="41" spans="2:24" ht="42" customHeight="1">
      <c r="B41" s="892" t="s">
        <v>3592</v>
      </c>
      <c r="C41" s="1111" t="str">
        <f t="shared" si="7"/>
        <v>ФП 400 AL black Мору комплект фасадов для корпусов П 400</v>
      </c>
      <c r="D41" s="893" t="s">
        <v>2559</v>
      </c>
      <c r="E41" s="894"/>
      <c r="F41" s="895" t="s">
        <v>2101</v>
      </c>
      <c r="G41" s="895"/>
      <c r="H41" s="908"/>
      <c r="I41" s="1328">
        <v>26</v>
      </c>
      <c r="J41" s="919">
        <v>19963</v>
      </c>
      <c r="K41" s="1331"/>
      <c r="L41" s="1332"/>
      <c r="M41" s="977">
        <f t="shared" si="6"/>
        <v>14937</v>
      </c>
      <c r="N41" s="977"/>
      <c r="O41" s="915"/>
      <c r="P41" s="927"/>
      <c r="Q41" s="929"/>
      <c r="R41" s="930"/>
      <c r="V41" s="1268"/>
      <c r="W41" s="1268"/>
      <c r="X41" s="1268"/>
    </row>
    <row r="42" spans="2:24" ht="42" customHeight="1">
      <c r="B42" s="892" t="s">
        <v>4009</v>
      </c>
      <c r="C42" s="1111" t="str">
        <f t="shared" si="7"/>
        <v>ФП 550 AL black Мору комплект фасадов для корпусов ПТ 570</v>
      </c>
      <c r="D42" s="893" t="s">
        <v>3809</v>
      </c>
      <c r="E42" s="894"/>
      <c r="F42" s="895" t="s">
        <v>3792</v>
      </c>
      <c r="G42" s="895"/>
      <c r="H42" s="896"/>
      <c r="I42" s="1328">
        <v>13</v>
      </c>
      <c r="J42" s="919">
        <v>25707</v>
      </c>
      <c r="K42" s="1331"/>
      <c r="L42" s="1332"/>
      <c r="M42" s="977">
        <f t="shared" si="6"/>
        <v>19234</v>
      </c>
      <c r="N42" s="977"/>
      <c r="O42" s="915"/>
      <c r="P42" s="927"/>
      <c r="Q42" s="929"/>
      <c r="R42" s="930"/>
      <c r="V42" s="1268"/>
      <c r="W42" s="1268"/>
      <c r="X42" s="1268"/>
    </row>
    <row r="43" spans="2:24" ht="42" customHeight="1">
      <c r="B43" s="892" t="s">
        <v>3593</v>
      </c>
      <c r="C43" s="1111" t="str">
        <f t="shared" si="7"/>
        <v>ФП 600 В-Л AL black Мору комплект фасадов для корпусов П 600 В</v>
      </c>
      <c r="D43" s="893" t="s">
        <v>2561</v>
      </c>
      <c r="E43" s="894"/>
      <c r="F43" s="895" t="s">
        <v>2107</v>
      </c>
      <c r="G43" s="895"/>
      <c r="H43" s="896"/>
      <c r="I43" s="1328">
        <v>44</v>
      </c>
      <c r="J43" s="919">
        <v>29797</v>
      </c>
      <c r="K43" s="1331"/>
      <c r="L43" s="1332"/>
      <c r="M43" s="977">
        <f t="shared" si="6"/>
        <v>22295</v>
      </c>
      <c r="N43" s="977"/>
      <c r="O43" s="915"/>
      <c r="P43" s="927"/>
      <c r="Q43" s="929"/>
      <c r="R43" s="930"/>
      <c r="V43" s="1268"/>
      <c r="W43" s="1268"/>
      <c r="X43" s="1268"/>
    </row>
    <row r="44" spans="2:24" ht="42" customHeight="1">
      <c r="B44" s="892" t="s">
        <v>3594</v>
      </c>
      <c r="C44" s="1111" t="str">
        <f t="shared" si="7"/>
        <v>ФП 600 В-Пр AL black Мору комплект фасадов для корпусов П 600 В</v>
      </c>
      <c r="D44" s="893" t="s">
        <v>2561</v>
      </c>
      <c r="E44" s="894"/>
      <c r="F44" s="895" t="s">
        <v>2107</v>
      </c>
      <c r="G44" s="895"/>
      <c r="H44" s="896"/>
      <c r="I44" s="1328">
        <v>44</v>
      </c>
      <c r="J44" s="919">
        <v>29797</v>
      </c>
      <c r="K44" s="1331"/>
      <c r="L44" s="1332"/>
      <c r="M44" s="977">
        <f t="shared" si="6"/>
        <v>22295</v>
      </c>
      <c r="N44" s="977"/>
      <c r="O44" s="915"/>
      <c r="P44" s="927"/>
      <c r="Q44" s="929"/>
      <c r="R44" s="930"/>
      <c r="V44" s="1268"/>
      <c r="W44" s="1268"/>
      <c r="X44" s="1268"/>
    </row>
    <row r="45" spans="2:24" ht="42" customHeight="1">
      <c r="B45" s="892" t="s">
        <v>3595</v>
      </c>
      <c r="C45" s="1111" t="str">
        <f t="shared" si="7"/>
        <v>ФП 400 В-Л AL black Мору комплект фасадов для корпусов П 400 В</v>
      </c>
      <c r="D45" s="893" t="s">
        <v>2564</v>
      </c>
      <c r="E45" s="894"/>
      <c r="F45" s="895" t="s">
        <v>2120</v>
      </c>
      <c r="G45" s="895"/>
      <c r="H45" s="896"/>
      <c r="I45" s="1328">
        <v>30</v>
      </c>
      <c r="J45" s="919">
        <v>21621</v>
      </c>
      <c r="K45" s="1331"/>
      <c r="L45" s="1332"/>
      <c r="M45" s="977">
        <f t="shared" si="6"/>
        <v>16177</v>
      </c>
      <c r="N45" s="977"/>
      <c r="O45" s="915"/>
      <c r="P45" s="927"/>
      <c r="Q45" s="929"/>
      <c r="R45" s="930"/>
      <c r="V45" s="1268"/>
      <c r="W45" s="1268"/>
      <c r="X45" s="1268"/>
    </row>
    <row r="46" spans="2:24" ht="42" customHeight="1">
      <c r="B46" s="892" t="s">
        <v>3596</v>
      </c>
      <c r="C46" s="1111" t="str">
        <f t="shared" si="7"/>
        <v>ФП 400 В-Пр AL black Мору комплект фасадов для корпусов П 400 В</v>
      </c>
      <c r="D46" s="893" t="s">
        <v>2564</v>
      </c>
      <c r="E46" s="894"/>
      <c r="F46" s="895" t="s">
        <v>2120</v>
      </c>
      <c r="G46" s="895"/>
      <c r="H46" s="896"/>
      <c r="I46" s="1328">
        <v>30</v>
      </c>
      <c r="J46" s="919">
        <v>21621</v>
      </c>
      <c r="K46" s="1331"/>
      <c r="L46" s="1332"/>
      <c r="M46" s="977">
        <f t="shared" si="6"/>
        <v>16177</v>
      </c>
      <c r="N46" s="977"/>
      <c r="O46" s="915"/>
      <c r="P46" s="927"/>
      <c r="Q46" s="929"/>
      <c r="R46" s="930"/>
      <c r="V46" s="1268"/>
      <c r="W46" s="1268"/>
      <c r="X46" s="1268"/>
    </row>
    <row r="47" spans="2:24" ht="42" customHeight="1">
      <c r="B47" s="892" t="s">
        <v>4010</v>
      </c>
      <c r="C47" s="1111" t="str">
        <f t="shared" si="7"/>
        <v>ФП 550 AL В-Л black Мору комплект фасадов для корпусов ПТ 570 В</v>
      </c>
      <c r="D47" s="893" t="s">
        <v>3808</v>
      </c>
      <c r="E47" s="894"/>
      <c r="F47" s="895" t="s">
        <v>3791</v>
      </c>
      <c r="G47" s="895"/>
      <c r="H47" s="896"/>
      <c r="I47" s="1328">
        <v>14</v>
      </c>
      <c r="J47" s="919">
        <v>27911</v>
      </c>
      <c r="K47" s="1331"/>
      <c r="L47" s="1332"/>
      <c r="M47" s="977">
        <f t="shared" si="6"/>
        <v>20884</v>
      </c>
      <c r="N47" s="977"/>
      <c r="O47" s="915"/>
      <c r="P47" s="927"/>
      <c r="Q47" s="929"/>
      <c r="R47" s="930"/>
      <c r="V47" s="1268"/>
      <c r="W47" s="1268"/>
      <c r="X47" s="1268"/>
    </row>
    <row r="48" spans="2:24" ht="42" customHeight="1">
      <c r="B48" s="892" t="s">
        <v>4011</v>
      </c>
      <c r="C48" s="1111" t="str">
        <f t="shared" si="7"/>
        <v>ФП 550 AL В-Пр black Мору комплект фасадов для корпусов ПТ 570 В</v>
      </c>
      <c r="D48" s="893" t="s">
        <v>3808</v>
      </c>
      <c r="E48" s="894"/>
      <c r="F48" s="895" t="s">
        <v>3791</v>
      </c>
      <c r="G48" s="895"/>
      <c r="H48" s="896"/>
      <c r="I48" s="1328">
        <v>14</v>
      </c>
      <c r="J48" s="919">
        <v>27911</v>
      </c>
      <c r="K48" s="1331"/>
      <c r="L48" s="1332"/>
      <c r="M48" s="977">
        <f t="shared" si="6"/>
        <v>20884</v>
      </c>
      <c r="N48" s="977"/>
      <c r="O48" s="915"/>
      <c r="P48" s="927"/>
      <c r="Q48" s="929"/>
      <c r="R48" s="930"/>
      <c r="V48" s="1268"/>
      <c r="W48" s="1268"/>
      <c r="X48" s="1268"/>
    </row>
    <row r="49" spans="2:24" ht="42" customHeight="1">
      <c r="B49" s="892" t="s">
        <v>3597</v>
      </c>
      <c r="C49" s="1111" t="str">
        <f>B49&amp;" комплект фасадов "&amp;"для корпусов "&amp;E49&amp;", "&amp;F49&amp;", "&amp;G49</f>
        <v>ФВ 600 AL black Мору комплект фасадов для корпусов В 600, П 601, ПД 600</v>
      </c>
      <c r="D49" s="893" t="s">
        <v>2567</v>
      </c>
      <c r="E49" s="894" t="s">
        <v>2327</v>
      </c>
      <c r="F49" s="895" t="s">
        <v>2093</v>
      </c>
      <c r="G49" s="895" t="s">
        <v>2097</v>
      </c>
      <c r="H49" s="896"/>
      <c r="I49" s="1328">
        <v>14</v>
      </c>
      <c r="J49" s="919">
        <v>11525</v>
      </c>
      <c r="K49" s="1331"/>
      <c r="L49" s="1332"/>
      <c r="M49" s="977">
        <f t="shared" si="6"/>
        <v>8624</v>
      </c>
      <c r="N49" s="977"/>
      <c r="O49" s="915"/>
      <c r="P49" s="927"/>
      <c r="Q49" s="929"/>
      <c r="R49" s="930"/>
      <c r="V49" s="1268"/>
      <c r="W49" s="1268"/>
      <c r="X49" s="1268"/>
    </row>
    <row r="50" spans="2:24" ht="42" customHeight="1">
      <c r="B50" s="892" t="s">
        <v>3598</v>
      </c>
      <c r="C50" s="1111" t="str">
        <f>B50&amp;" комплект фасадов "&amp;"для корпусов "&amp;E50&amp;", "&amp;F50&amp;", "&amp;G50</f>
        <v>ФВ 601 AL black Мору комплект фасадов для корпусов В 609, П 601 В, ПД 600 В</v>
      </c>
      <c r="D50" s="893" t="s">
        <v>2570</v>
      </c>
      <c r="E50" s="894" t="s">
        <v>2272</v>
      </c>
      <c r="F50" s="895" t="s">
        <v>2112</v>
      </c>
      <c r="G50" s="895" t="s">
        <v>2116</v>
      </c>
      <c r="H50" s="896"/>
      <c r="I50" s="1328">
        <v>18</v>
      </c>
      <c r="J50" s="919">
        <v>14028</v>
      </c>
      <c r="K50" s="1331"/>
      <c r="L50" s="1332"/>
      <c r="M50" s="977">
        <f t="shared" si="6"/>
        <v>10496</v>
      </c>
      <c r="N50" s="977"/>
      <c r="O50" s="915"/>
      <c r="P50" s="927"/>
      <c r="Q50" s="929"/>
      <c r="R50" s="930"/>
      <c r="V50" s="1268"/>
      <c r="W50" s="1268"/>
      <c r="X50" s="1268"/>
    </row>
    <row r="51" spans="2:24" ht="42" customHeight="1">
      <c r="B51" s="892" t="s">
        <v>3599</v>
      </c>
      <c r="C51" s="1111" t="str">
        <f t="shared" ref="C51:C59" si="8">B51&amp;" комплект фасадов "&amp;"для корпусов "&amp;F51</f>
        <v>ФП 600 AL gold Мору комплект фасадов для корпусов П 600</v>
      </c>
      <c r="D51" s="893" t="s">
        <v>2557</v>
      </c>
      <c r="E51" s="894"/>
      <c r="F51" s="895" t="s">
        <v>2088</v>
      </c>
      <c r="G51" s="895"/>
      <c r="H51" s="896"/>
      <c r="I51" s="1328">
        <v>40</v>
      </c>
      <c r="J51" s="919">
        <v>27417</v>
      </c>
      <c r="K51" s="1331"/>
      <c r="L51" s="1332"/>
      <c r="M51" s="977">
        <f t="shared" ref="M51:M61" si="9">ROUNDUP(CEILING(J51*(1-скидка),1)*(1+наценка),1)</f>
        <v>20514</v>
      </c>
      <c r="N51" s="981"/>
      <c r="O51" s="915"/>
      <c r="P51" s="927"/>
      <c r="Q51" s="929"/>
      <c r="R51" s="930"/>
      <c r="V51" s="1268"/>
      <c r="W51" s="1268"/>
      <c r="X51" s="1268"/>
    </row>
    <row r="52" spans="2:24" ht="42" customHeight="1">
      <c r="B52" s="892" t="s">
        <v>3600</v>
      </c>
      <c r="C52" s="1111" t="str">
        <f t="shared" si="8"/>
        <v>ФП 400 AL gold Мору комплект фасадов для корпусов П 400</v>
      </c>
      <c r="D52" s="893" t="s">
        <v>2559</v>
      </c>
      <c r="E52" s="894"/>
      <c r="F52" s="895" t="s">
        <v>2101</v>
      </c>
      <c r="G52" s="895"/>
      <c r="H52" s="908"/>
      <c r="I52" s="1328">
        <v>26</v>
      </c>
      <c r="J52" s="919">
        <v>19963</v>
      </c>
      <c r="K52" s="1331"/>
      <c r="L52" s="1332"/>
      <c r="M52" s="977">
        <f t="shared" si="9"/>
        <v>14937</v>
      </c>
      <c r="N52" s="977"/>
      <c r="O52" s="915"/>
      <c r="P52" s="927"/>
      <c r="Q52" s="929"/>
      <c r="R52" s="930"/>
      <c r="V52" s="1268"/>
      <c r="W52" s="1268"/>
      <c r="X52" s="1268"/>
    </row>
    <row r="53" spans="2:24" ht="42" customHeight="1">
      <c r="B53" s="892" t="s">
        <v>3803</v>
      </c>
      <c r="C53" s="1111" t="str">
        <f t="shared" si="8"/>
        <v>ФП 550 AL gold Мору комплект фасадов для корпусов ПТ 570</v>
      </c>
      <c r="D53" s="893" t="s">
        <v>3809</v>
      </c>
      <c r="E53" s="894"/>
      <c r="F53" s="895" t="s">
        <v>3792</v>
      </c>
      <c r="G53" s="895"/>
      <c r="H53" s="896"/>
      <c r="I53" s="1328">
        <v>13</v>
      </c>
      <c r="J53" s="919">
        <v>25707</v>
      </c>
      <c r="K53" s="1331"/>
      <c r="L53" s="1332"/>
      <c r="M53" s="977">
        <f t="shared" si="9"/>
        <v>19234</v>
      </c>
      <c r="N53" s="977"/>
      <c r="O53" s="915"/>
      <c r="P53" s="927"/>
      <c r="Q53" s="929"/>
      <c r="R53" s="930"/>
      <c r="V53" s="1268"/>
      <c r="W53" s="1268"/>
      <c r="X53" s="1268"/>
    </row>
    <row r="54" spans="2:24" ht="42" customHeight="1">
      <c r="B54" s="892" t="s">
        <v>3601</v>
      </c>
      <c r="C54" s="1111" t="str">
        <f t="shared" si="8"/>
        <v>ФП 600 В-Л AL gold Мору комплект фасадов для корпусов П 600 В</v>
      </c>
      <c r="D54" s="893" t="s">
        <v>2561</v>
      </c>
      <c r="E54" s="894"/>
      <c r="F54" s="895" t="s">
        <v>2107</v>
      </c>
      <c r="G54" s="895"/>
      <c r="H54" s="896"/>
      <c r="I54" s="1328">
        <v>44</v>
      </c>
      <c r="J54" s="919">
        <v>29797</v>
      </c>
      <c r="K54" s="1331"/>
      <c r="L54" s="1332"/>
      <c r="M54" s="977">
        <f t="shared" si="9"/>
        <v>22295</v>
      </c>
      <c r="N54" s="977"/>
      <c r="O54" s="915"/>
      <c r="P54" s="927"/>
      <c r="Q54" s="929"/>
      <c r="R54" s="930"/>
      <c r="V54" s="1268"/>
      <c r="W54" s="1268"/>
      <c r="X54" s="1268"/>
    </row>
    <row r="55" spans="2:24" ht="42" customHeight="1">
      <c r="B55" s="892" t="s">
        <v>3602</v>
      </c>
      <c r="C55" s="1111" t="str">
        <f t="shared" si="8"/>
        <v>ФП 600 В-Пр AL gold Мору комплект фасадов для корпусов П 600 В</v>
      </c>
      <c r="D55" s="893" t="s">
        <v>2561</v>
      </c>
      <c r="E55" s="894"/>
      <c r="F55" s="895" t="s">
        <v>2107</v>
      </c>
      <c r="G55" s="895"/>
      <c r="H55" s="896"/>
      <c r="I55" s="1328">
        <v>44</v>
      </c>
      <c r="J55" s="919">
        <v>29797</v>
      </c>
      <c r="K55" s="1331"/>
      <c r="L55" s="1332"/>
      <c r="M55" s="977">
        <f t="shared" si="9"/>
        <v>22295</v>
      </c>
      <c r="N55" s="977"/>
      <c r="O55" s="915"/>
      <c r="P55" s="927"/>
      <c r="Q55" s="929"/>
      <c r="R55" s="930"/>
      <c r="V55" s="1268"/>
      <c r="W55" s="1268"/>
      <c r="X55" s="1268"/>
    </row>
    <row r="56" spans="2:24" ht="42" customHeight="1">
      <c r="B56" s="892" t="s">
        <v>3603</v>
      </c>
      <c r="C56" s="1111" t="str">
        <f t="shared" si="8"/>
        <v>ФП 400 В-Л AL gold Мору комплект фасадов для корпусов П 400 В</v>
      </c>
      <c r="D56" s="893" t="s">
        <v>2564</v>
      </c>
      <c r="E56" s="894"/>
      <c r="F56" s="895" t="s">
        <v>2120</v>
      </c>
      <c r="G56" s="895"/>
      <c r="H56" s="896"/>
      <c r="I56" s="1328">
        <v>30</v>
      </c>
      <c r="J56" s="919">
        <v>21621</v>
      </c>
      <c r="K56" s="1331"/>
      <c r="L56" s="1332"/>
      <c r="M56" s="977">
        <f t="shared" si="9"/>
        <v>16177</v>
      </c>
      <c r="N56" s="977"/>
      <c r="O56" s="915"/>
      <c r="P56" s="927"/>
      <c r="Q56" s="929"/>
      <c r="R56" s="930"/>
      <c r="V56" s="1268"/>
      <c r="W56" s="1268"/>
      <c r="X56" s="1268"/>
    </row>
    <row r="57" spans="2:24" ht="42" customHeight="1">
      <c r="B57" s="892" t="s">
        <v>3604</v>
      </c>
      <c r="C57" s="1111" t="str">
        <f t="shared" si="8"/>
        <v>ФП 400 В-Пр AL gold Мору комплект фасадов для корпусов П 400 В</v>
      </c>
      <c r="D57" s="893" t="s">
        <v>2564</v>
      </c>
      <c r="E57" s="894"/>
      <c r="F57" s="895" t="s">
        <v>2120</v>
      </c>
      <c r="G57" s="895"/>
      <c r="H57" s="896"/>
      <c r="I57" s="1328">
        <v>30</v>
      </c>
      <c r="J57" s="919">
        <v>21621</v>
      </c>
      <c r="K57" s="1331"/>
      <c r="L57" s="1332"/>
      <c r="M57" s="977">
        <f t="shared" si="9"/>
        <v>16177</v>
      </c>
      <c r="N57" s="977"/>
      <c r="O57" s="915"/>
      <c r="P57" s="927"/>
      <c r="Q57" s="929"/>
      <c r="R57" s="930"/>
      <c r="V57" s="1268"/>
      <c r="W57" s="1268"/>
      <c r="X57" s="1268"/>
    </row>
    <row r="58" spans="2:24" ht="42" customHeight="1">
      <c r="B58" s="892" t="s">
        <v>3806</v>
      </c>
      <c r="C58" s="1111" t="str">
        <f t="shared" si="8"/>
        <v>ФП 550 AL В-Л gold Мору комплект фасадов для корпусов ПТ 570 В</v>
      </c>
      <c r="D58" s="893" t="s">
        <v>3808</v>
      </c>
      <c r="E58" s="894"/>
      <c r="F58" s="895" t="s">
        <v>3791</v>
      </c>
      <c r="G58" s="895"/>
      <c r="H58" s="896"/>
      <c r="I58" s="1328">
        <v>14</v>
      </c>
      <c r="J58" s="919">
        <v>27911</v>
      </c>
      <c r="K58" s="1331"/>
      <c r="L58" s="1332"/>
      <c r="M58" s="977">
        <f t="shared" si="9"/>
        <v>20884</v>
      </c>
      <c r="N58" s="977"/>
      <c r="O58" s="915"/>
      <c r="P58" s="927"/>
      <c r="Q58" s="929"/>
      <c r="R58" s="930"/>
      <c r="V58" s="1268"/>
      <c r="W58" s="1268"/>
      <c r="X58" s="1268"/>
    </row>
    <row r="59" spans="2:24" ht="42" customHeight="1">
      <c r="B59" s="892" t="s">
        <v>3807</v>
      </c>
      <c r="C59" s="1111" t="str">
        <f t="shared" si="8"/>
        <v>ФП 550 AL В-Пр gold Мору комплект фасадов для корпусов ПТ 570 В</v>
      </c>
      <c r="D59" s="893" t="s">
        <v>3808</v>
      </c>
      <c r="E59" s="894"/>
      <c r="F59" s="895" t="s">
        <v>3791</v>
      </c>
      <c r="G59" s="895"/>
      <c r="H59" s="896"/>
      <c r="I59" s="1328">
        <v>14</v>
      </c>
      <c r="J59" s="919">
        <v>27911</v>
      </c>
      <c r="K59" s="1331"/>
      <c r="L59" s="1332"/>
      <c r="M59" s="977">
        <f t="shared" si="9"/>
        <v>20884</v>
      </c>
      <c r="N59" s="977"/>
      <c r="O59" s="915"/>
      <c r="P59" s="927"/>
      <c r="Q59" s="929"/>
      <c r="R59" s="930"/>
      <c r="V59" s="1268"/>
      <c r="W59" s="1268"/>
      <c r="X59" s="1268"/>
    </row>
    <row r="60" spans="2:24" ht="42" customHeight="1">
      <c r="B60" s="892" t="s">
        <v>3605</v>
      </c>
      <c r="C60" s="885" t="str">
        <f>B60&amp;" комплект фасадов "&amp;"для корпусов "&amp;E60&amp;", "&amp;F60&amp;", "&amp;G60</f>
        <v>ФВ 600 AL gold Мору комплект фасадов для корпусов В 600, П 601, ПД 600</v>
      </c>
      <c r="D60" s="893" t="s">
        <v>2567</v>
      </c>
      <c r="E60" s="894" t="s">
        <v>2327</v>
      </c>
      <c r="F60" s="895" t="s">
        <v>2093</v>
      </c>
      <c r="G60" s="895" t="s">
        <v>2097</v>
      </c>
      <c r="H60" s="896"/>
      <c r="I60" s="1328">
        <v>14</v>
      </c>
      <c r="J60" s="919">
        <v>11525</v>
      </c>
      <c r="K60" s="1333"/>
      <c r="L60" s="1334"/>
      <c r="M60" s="977">
        <f t="shared" si="9"/>
        <v>8624</v>
      </c>
      <c r="N60" s="977"/>
      <c r="O60" s="915"/>
      <c r="P60" s="927"/>
      <c r="Q60" s="929"/>
      <c r="R60" s="930"/>
      <c r="V60" s="1268"/>
      <c r="W60" s="1268"/>
      <c r="X60" s="1268"/>
    </row>
    <row r="61" spans="2:24" ht="42" customHeight="1">
      <c r="B61" s="892" t="s">
        <v>3606</v>
      </c>
      <c r="C61" s="885" t="str">
        <f>B61&amp;" комплект фасадов "&amp;"для корпусов "&amp;E61&amp;", "&amp;F61&amp;", "&amp;G61</f>
        <v>ФВ 601 AL gold Мору комплект фасадов для корпусов В 609, П 601 В, ПД 600 В</v>
      </c>
      <c r="D61" s="893" t="s">
        <v>2570</v>
      </c>
      <c r="E61" s="894" t="s">
        <v>2272</v>
      </c>
      <c r="F61" s="895" t="s">
        <v>2112</v>
      </c>
      <c r="G61" s="895" t="s">
        <v>2116</v>
      </c>
      <c r="H61" s="896"/>
      <c r="I61" s="1328">
        <v>18</v>
      </c>
      <c r="J61" s="919">
        <v>14028</v>
      </c>
      <c r="K61" s="1331"/>
      <c r="L61" s="976"/>
      <c r="M61" s="977">
        <f t="shared" si="9"/>
        <v>10496</v>
      </c>
      <c r="N61" s="977"/>
      <c r="O61" s="915"/>
      <c r="P61" s="927"/>
      <c r="Q61" s="929"/>
      <c r="R61" s="930"/>
      <c r="V61" s="1268"/>
      <c r="W61" s="1268"/>
      <c r="X61" s="1268"/>
    </row>
    <row r="62" spans="2:24" ht="383.25" customHeight="1" thickBot="1">
      <c r="B62" s="1588" t="s">
        <v>4012</v>
      </c>
      <c r="C62" s="1589"/>
      <c r="D62" s="1678"/>
      <c r="E62" s="1589"/>
      <c r="F62" s="1589"/>
      <c r="G62" s="1589"/>
      <c r="H62" s="1589"/>
      <c r="I62" s="1678"/>
      <c r="J62" s="1589"/>
      <c r="K62" s="1678"/>
      <c r="L62" s="1678"/>
      <c r="M62" s="1589"/>
      <c r="N62" s="1589"/>
      <c r="O62" s="1612"/>
      <c r="P62" s="800"/>
      <c r="Q62" s="787"/>
      <c r="R62" s="788"/>
      <c r="V62" s="1268"/>
      <c r="W62" s="1268"/>
      <c r="X62" s="1268"/>
    </row>
    <row r="63" spans="2:24" ht="41.25" customHeight="1">
      <c r="B63" s="1605" t="s">
        <v>2842</v>
      </c>
      <c r="C63" s="1606"/>
      <c r="D63" s="1606"/>
      <c r="E63" s="1606"/>
      <c r="F63" s="1606"/>
      <c r="G63" s="1606"/>
      <c r="H63" s="1606"/>
      <c r="I63" s="1606"/>
      <c r="J63" s="1606"/>
      <c r="K63" s="1606"/>
      <c r="L63" s="1606"/>
      <c r="M63" s="1606"/>
      <c r="N63" s="1606"/>
      <c r="O63" s="1611"/>
      <c r="P63" s="941"/>
      <c r="Q63" s="925"/>
      <c r="R63" s="926"/>
      <c r="V63" s="1268"/>
      <c r="W63" s="1268"/>
      <c r="X63" s="1268"/>
    </row>
    <row r="64" spans="2:24" ht="41.25" customHeight="1">
      <c r="B64" s="884" t="s">
        <v>2759</v>
      </c>
      <c r="C64" s="885" t="str">
        <f>B64&amp;" комплект фасадов "&amp;"для корпусов "&amp;E64</f>
        <v>Ф 300 Вива комплект фасадов для корпусов Н 300</v>
      </c>
      <c r="D64" s="886" t="s">
        <v>2572</v>
      </c>
      <c r="E64" s="887" t="s">
        <v>2126</v>
      </c>
      <c r="F64" s="888"/>
      <c r="G64" s="888"/>
      <c r="H64" s="885"/>
      <c r="I64" s="889">
        <v>4</v>
      </c>
      <c r="J64" s="914">
        <v>1615</v>
      </c>
      <c r="K64" s="1332">
        <v>1983</v>
      </c>
      <c r="L64" s="1332">
        <v>3075</v>
      </c>
      <c r="M64" s="977">
        <f t="shared" ref="M64:M72" si="10">ROUNDUP(CEILING(J64*(1-скидка),1)*(1+наценка),1)</f>
        <v>1209</v>
      </c>
      <c r="N64" s="981">
        <f t="shared" ref="N64:N72" si="11">ROUNDUP(CEILING(K64*(1-скидка),1)*(1+наценка),1)</f>
        <v>1484</v>
      </c>
      <c r="O64" s="915">
        <f t="shared" ref="O64:O72" si="12">ROUNDUP(CEILING(L64*(1-скидка),1)*(1+наценка),1)</f>
        <v>2301</v>
      </c>
      <c r="P64" s="942"/>
      <c r="Q64" s="984"/>
      <c r="R64" s="930"/>
      <c r="U64" s="1268"/>
      <c r="V64" s="1268"/>
      <c r="W64" s="1268"/>
      <c r="X64" s="1268"/>
    </row>
    <row r="65" spans="2:24" ht="41.25" customHeight="1">
      <c r="B65" s="884" t="s">
        <v>2760</v>
      </c>
      <c r="C65" s="885" t="str">
        <f>B65&amp;" комплект фасадов "&amp;"для корпусов "&amp;E65&amp;", "&amp;H65</f>
        <v>Ф 300-2 Вива комплект фасадов для корпусов Н 600, М 600</v>
      </c>
      <c r="D65" s="886" t="s">
        <v>2573</v>
      </c>
      <c r="E65" s="887" t="s">
        <v>2147</v>
      </c>
      <c r="F65" s="888"/>
      <c r="G65" s="888"/>
      <c r="H65" s="885" t="s">
        <v>2172</v>
      </c>
      <c r="I65" s="889">
        <v>7</v>
      </c>
      <c r="J65" s="914">
        <v>3251</v>
      </c>
      <c r="K65" s="1332">
        <v>3994</v>
      </c>
      <c r="L65" s="1332">
        <v>6151</v>
      </c>
      <c r="M65" s="977">
        <f t="shared" si="10"/>
        <v>2433</v>
      </c>
      <c r="N65" s="981">
        <f t="shared" si="11"/>
        <v>2989</v>
      </c>
      <c r="O65" s="915">
        <f t="shared" si="12"/>
        <v>4603</v>
      </c>
      <c r="P65" s="942"/>
      <c r="Q65" s="945"/>
      <c r="R65" s="930"/>
      <c r="U65" s="1268"/>
      <c r="V65" s="1268"/>
      <c r="W65" s="1268"/>
      <c r="X65" s="1268"/>
    </row>
    <row r="66" spans="2:24" ht="41.25" customHeight="1">
      <c r="B66" s="892" t="s">
        <v>2761</v>
      </c>
      <c r="C66" s="885" t="str">
        <f>B66&amp;" комплект фасадов "&amp;"для корпусов "&amp;E66&amp;", "&amp;H66</f>
        <v>Ф 350 Вива комплект фасадов для корпусов Н 350, М 990 У</v>
      </c>
      <c r="D66" s="893" t="s">
        <v>2575</v>
      </c>
      <c r="E66" s="894" t="s">
        <v>2131</v>
      </c>
      <c r="F66" s="895"/>
      <c r="G66" s="895"/>
      <c r="H66" s="896" t="s">
        <v>2594</v>
      </c>
      <c r="I66" s="897">
        <v>4</v>
      </c>
      <c r="J66" s="919">
        <v>1896</v>
      </c>
      <c r="K66" s="1331">
        <v>2326</v>
      </c>
      <c r="L66" s="1332">
        <v>3592</v>
      </c>
      <c r="M66" s="977">
        <f t="shared" si="10"/>
        <v>1419</v>
      </c>
      <c r="N66" s="981">
        <f t="shared" si="11"/>
        <v>1741</v>
      </c>
      <c r="O66" s="915">
        <f t="shared" si="12"/>
        <v>2688</v>
      </c>
      <c r="P66" s="942"/>
      <c r="Q66" s="945"/>
      <c r="R66" s="930"/>
      <c r="U66" s="1268"/>
      <c r="V66" s="1268"/>
      <c r="W66" s="1268"/>
      <c r="X66" s="1268"/>
    </row>
    <row r="67" spans="2:24" ht="42" customHeight="1">
      <c r="B67" s="892" t="s">
        <v>2762</v>
      </c>
      <c r="C67" s="885" t="str">
        <f>B67&amp;" комплект фасадов "&amp;"для корпусов "&amp;E67</f>
        <v>Ф 350-2 Вива комплект фасадов для корпусов Н 700</v>
      </c>
      <c r="D67" s="893" t="s">
        <v>2576</v>
      </c>
      <c r="E67" s="894" t="s">
        <v>2152</v>
      </c>
      <c r="F67" s="895"/>
      <c r="G67" s="895"/>
      <c r="H67" s="896"/>
      <c r="I67" s="897">
        <v>7</v>
      </c>
      <c r="J67" s="919">
        <v>3814</v>
      </c>
      <c r="K67" s="1331">
        <v>4684</v>
      </c>
      <c r="L67" s="1332">
        <v>7176</v>
      </c>
      <c r="M67" s="977">
        <f t="shared" si="10"/>
        <v>2854</v>
      </c>
      <c r="N67" s="981">
        <f t="shared" si="11"/>
        <v>3505</v>
      </c>
      <c r="O67" s="915">
        <f t="shared" si="12"/>
        <v>5370</v>
      </c>
      <c r="P67" s="942"/>
      <c r="Q67" s="945"/>
      <c r="R67" s="930"/>
      <c r="U67" s="1268"/>
      <c r="V67" s="1268"/>
      <c r="W67" s="1268"/>
      <c r="X67" s="1268"/>
    </row>
    <row r="68" spans="2:24" ht="42" customHeight="1">
      <c r="B68" s="892" t="s">
        <v>2763</v>
      </c>
      <c r="C68" s="885" t="str">
        <f>B68&amp;" комплект фасадов "&amp;"для корпусов "&amp;E68&amp;", "&amp;H68</f>
        <v>Ф 400 Вива комплект фасадов для корпусов Н 400, М 990 У</v>
      </c>
      <c r="D68" s="893" t="s">
        <v>2578</v>
      </c>
      <c r="E68" s="894" t="s">
        <v>2135</v>
      </c>
      <c r="F68" s="895"/>
      <c r="G68" s="895"/>
      <c r="H68" s="896" t="s">
        <v>2594</v>
      </c>
      <c r="I68" s="897">
        <v>5</v>
      </c>
      <c r="J68" s="976">
        <v>2104</v>
      </c>
      <c r="K68" s="976">
        <v>2598</v>
      </c>
      <c r="L68" s="979">
        <v>4040</v>
      </c>
      <c r="M68" s="977">
        <f t="shared" si="10"/>
        <v>1575</v>
      </c>
      <c r="N68" s="981">
        <f t="shared" si="11"/>
        <v>1944</v>
      </c>
      <c r="O68" s="915">
        <f t="shared" si="12"/>
        <v>3023</v>
      </c>
      <c r="P68" s="942"/>
      <c r="Q68" s="945"/>
      <c r="R68" s="930"/>
      <c r="U68" s="1268"/>
      <c r="V68" s="1268"/>
      <c r="W68" s="1268"/>
      <c r="X68" s="1268"/>
    </row>
    <row r="69" spans="2:24" ht="42" customHeight="1">
      <c r="B69" s="892" t="s">
        <v>2764</v>
      </c>
      <c r="C69" s="885" t="str">
        <f>B69&amp;" комплект фасадов "&amp;"для корпусов "&amp;E69&amp;", "&amp;H69</f>
        <v>Ф 400-2 Вива комплект фасадов для корпусов Н 800, М 800</v>
      </c>
      <c r="D69" s="893" t="s">
        <v>2579</v>
      </c>
      <c r="E69" s="894" t="s">
        <v>2156</v>
      </c>
      <c r="F69" s="895"/>
      <c r="G69" s="895"/>
      <c r="H69" s="896" t="s">
        <v>2174</v>
      </c>
      <c r="I69" s="897">
        <v>9</v>
      </c>
      <c r="J69" s="919">
        <v>4230</v>
      </c>
      <c r="K69" s="976">
        <v>5226</v>
      </c>
      <c r="L69" s="979">
        <v>8071</v>
      </c>
      <c r="M69" s="977">
        <f t="shared" si="10"/>
        <v>3165</v>
      </c>
      <c r="N69" s="981">
        <f t="shared" si="11"/>
        <v>3911</v>
      </c>
      <c r="O69" s="915">
        <f t="shared" si="12"/>
        <v>6039</v>
      </c>
      <c r="P69" s="942"/>
      <c r="Q69" s="945"/>
      <c r="R69" s="930"/>
      <c r="U69" s="1268"/>
      <c r="V69" s="1268"/>
      <c r="W69" s="1268"/>
      <c r="X69" s="1268"/>
    </row>
    <row r="70" spans="2:24" ht="42" customHeight="1">
      <c r="B70" s="892" t="s">
        <v>2765</v>
      </c>
      <c r="C70" s="885" t="str">
        <f>B70&amp;" комплект фасадов "&amp;"для корпусов "&amp;E70&amp;", "&amp;H70</f>
        <v>Ф 450 Вива комплект фасадов для корпусов Н 450, М 990 У</v>
      </c>
      <c r="D70" s="893" t="s">
        <v>2581</v>
      </c>
      <c r="E70" s="894" t="s">
        <v>2139</v>
      </c>
      <c r="F70" s="904"/>
      <c r="G70" s="895"/>
      <c r="H70" s="896" t="s">
        <v>2594</v>
      </c>
      <c r="I70" s="654">
        <v>5</v>
      </c>
      <c r="J70" s="976">
        <v>2310</v>
      </c>
      <c r="K70" s="976">
        <v>2867</v>
      </c>
      <c r="L70" s="979">
        <v>4475</v>
      </c>
      <c r="M70" s="977">
        <f t="shared" si="10"/>
        <v>1729</v>
      </c>
      <c r="N70" s="981">
        <f t="shared" si="11"/>
        <v>2146</v>
      </c>
      <c r="O70" s="915">
        <f t="shared" si="12"/>
        <v>3349</v>
      </c>
      <c r="P70" s="942"/>
      <c r="Q70" s="945"/>
      <c r="R70" s="930"/>
      <c r="U70" s="1268"/>
      <c r="V70" s="1268"/>
      <c r="W70" s="1268"/>
      <c r="X70" s="1268"/>
    </row>
    <row r="71" spans="2:24" ht="42" customHeight="1">
      <c r="B71" s="892" t="s">
        <v>2766</v>
      </c>
      <c r="C71" s="885" t="str">
        <f>B71&amp;" комплект фасадов "&amp;"для корпусов "&amp;E71&amp;", "&amp;H71</f>
        <v>Ф 500 Вива комплект фасадов для корпусов Н 500, М 500</v>
      </c>
      <c r="D71" s="893" t="s">
        <v>2583</v>
      </c>
      <c r="E71" s="894" t="s">
        <v>2143</v>
      </c>
      <c r="F71" s="895"/>
      <c r="G71" s="895"/>
      <c r="H71" s="896" t="s">
        <v>2170</v>
      </c>
      <c r="I71" s="654">
        <v>6</v>
      </c>
      <c r="J71" s="919">
        <v>2519</v>
      </c>
      <c r="K71" s="976">
        <v>3138</v>
      </c>
      <c r="L71" s="979">
        <v>4923</v>
      </c>
      <c r="M71" s="977">
        <f t="shared" si="10"/>
        <v>1885</v>
      </c>
      <c r="N71" s="981">
        <f t="shared" si="11"/>
        <v>2348</v>
      </c>
      <c r="O71" s="915">
        <f t="shared" si="12"/>
        <v>3684</v>
      </c>
      <c r="P71" s="942"/>
      <c r="Q71" s="945"/>
      <c r="R71" s="930"/>
      <c r="U71" s="1268"/>
      <c r="V71" s="1268"/>
      <c r="W71" s="1268"/>
      <c r="X71" s="1268"/>
    </row>
    <row r="72" spans="2:24" ht="42" customHeight="1">
      <c r="B72" s="892" t="s">
        <v>2757</v>
      </c>
      <c r="C72" s="885" t="str">
        <f>B72&amp;" комплект фасадов "&amp;"для корпусов "&amp;E72&amp;", "&amp;F72&amp;", "&amp;G72&amp;", "&amp;H72</f>
        <v>Ф 600 Вива комплект фасадов для корпусов Н 600, ПД 600 В, ПД 600, М 600</v>
      </c>
      <c r="D72" s="893" t="s">
        <v>2567</v>
      </c>
      <c r="E72" s="903" t="s">
        <v>2147</v>
      </c>
      <c r="F72" s="904" t="s">
        <v>2116</v>
      </c>
      <c r="G72" s="904" t="s">
        <v>2097</v>
      </c>
      <c r="H72" s="905" t="s">
        <v>2172</v>
      </c>
      <c r="I72" s="897">
        <v>7</v>
      </c>
      <c r="J72" s="976">
        <v>2936</v>
      </c>
      <c r="K72" s="976">
        <v>3680</v>
      </c>
      <c r="L72" s="979">
        <v>5818</v>
      </c>
      <c r="M72" s="977">
        <f t="shared" si="10"/>
        <v>2197</v>
      </c>
      <c r="N72" s="981">
        <f t="shared" si="11"/>
        <v>2754</v>
      </c>
      <c r="O72" s="915">
        <f t="shared" si="12"/>
        <v>4354</v>
      </c>
      <c r="P72" s="942"/>
      <c r="Q72" s="945"/>
      <c r="R72" s="930"/>
      <c r="U72" s="1268"/>
      <c r="V72" s="1268"/>
      <c r="W72" s="1268"/>
      <c r="X72" s="1268"/>
    </row>
    <row r="73" spans="2:24" ht="220.5" customHeight="1" thickBot="1">
      <c r="B73" s="1588" t="s">
        <v>4013</v>
      </c>
      <c r="C73" s="1589"/>
      <c r="D73" s="1678"/>
      <c r="E73" s="1589"/>
      <c r="F73" s="1589"/>
      <c r="G73" s="1589"/>
      <c r="H73" s="1589"/>
      <c r="I73" s="1678"/>
      <c r="J73" s="1589"/>
      <c r="K73" s="1589"/>
      <c r="L73" s="1589"/>
      <c r="M73" s="1589"/>
      <c r="N73" s="1589"/>
      <c r="O73" s="1612"/>
      <c r="P73" s="786"/>
      <c r="Q73" s="787"/>
      <c r="R73" s="788"/>
      <c r="V73" s="1268"/>
      <c r="W73" s="1268"/>
      <c r="X73" s="1268"/>
    </row>
    <row r="74" spans="2:24" ht="41.25" customHeight="1">
      <c r="B74" s="1605" t="s">
        <v>2584</v>
      </c>
      <c r="C74" s="1606"/>
      <c r="D74" s="1606"/>
      <c r="E74" s="1606"/>
      <c r="F74" s="1606"/>
      <c r="G74" s="1606"/>
      <c r="H74" s="1606"/>
      <c r="I74" s="1606"/>
      <c r="J74" s="1606"/>
      <c r="K74" s="1606"/>
      <c r="L74" s="1606"/>
      <c r="M74" s="1606"/>
      <c r="N74" s="1606"/>
      <c r="O74" s="1611"/>
      <c r="P74" s="924"/>
      <c r="Q74" s="925"/>
      <c r="R74" s="926"/>
      <c r="V74" s="1268"/>
      <c r="W74" s="1268"/>
      <c r="X74" s="1268"/>
    </row>
    <row r="75" spans="2:24" ht="41.25" customHeight="1">
      <c r="B75" s="884" t="s">
        <v>2767</v>
      </c>
      <c r="C75" s="885" t="str">
        <f>B75&amp;" комплект фасадов "&amp;"для корпусов "&amp;E75</f>
        <v>ФБ 150 Вива комплект фасадов для корпусов НБ 150</v>
      </c>
      <c r="D75" s="886" t="s">
        <v>2586</v>
      </c>
      <c r="E75" s="887" t="s">
        <v>2161</v>
      </c>
      <c r="F75" s="888"/>
      <c r="G75" s="888"/>
      <c r="H75" s="885"/>
      <c r="I75" s="889">
        <v>2</v>
      </c>
      <c r="J75" s="914">
        <v>989</v>
      </c>
      <c r="K75" s="1332">
        <v>1171</v>
      </c>
      <c r="L75" s="1332">
        <v>1745</v>
      </c>
      <c r="M75" s="977">
        <f t="shared" ref="M75:O76" si="13">ROUNDUP(CEILING(J75*(1-скидка),1)*(1+наценка),1)</f>
        <v>740</v>
      </c>
      <c r="N75" s="981">
        <f t="shared" si="13"/>
        <v>877</v>
      </c>
      <c r="O75" s="915">
        <f t="shared" si="13"/>
        <v>1306</v>
      </c>
      <c r="P75" s="927"/>
      <c r="Q75" s="929"/>
      <c r="R75" s="930"/>
      <c r="U75" s="1268"/>
      <c r="V75" s="1268"/>
      <c r="W75" s="1268"/>
      <c r="X75" s="1268"/>
    </row>
    <row r="76" spans="2:24" ht="41.25" customHeight="1">
      <c r="B76" s="892" t="s">
        <v>2768</v>
      </c>
      <c r="C76" s="885" t="str">
        <f>B76&amp;" комплект фасадов "&amp;"для корпусов "&amp;E76</f>
        <v>ФБ 200 Вива комплект фасадов для корпусов НБ 200</v>
      </c>
      <c r="D76" s="893" t="s">
        <v>2588</v>
      </c>
      <c r="E76" s="894" t="s">
        <v>2165</v>
      </c>
      <c r="F76" s="895"/>
      <c r="G76" s="895"/>
      <c r="H76" s="896"/>
      <c r="I76" s="897">
        <v>3</v>
      </c>
      <c r="J76" s="919">
        <v>1197</v>
      </c>
      <c r="K76" s="1331">
        <v>1443</v>
      </c>
      <c r="L76" s="1331">
        <v>2180</v>
      </c>
      <c r="M76" s="981">
        <f t="shared" si="13"/>
        <v>896</v>
      </c>
      <c r="N76" s="981">
        <f t="shared" si="13"/>
        <v>1080</v>
      </c>
      <c r="O76" s="915">
        <f t="shared" si="13"/>
        <v>1632</v>
      </c>
      <c r="P76" s="927"/>
      <c r="Q76" s="929"/>
      <c r="R76" s="930"/>
      <c r="U76" s="1268"/>
      <c r="V76" s="1268"/>
      <c r="W76" s="1268"/>
      <c r="X76" s="1268"/>
    </row>
    <row r="77" spans="2:24" ht="222" customHeight="1" thickBot="1">
      <c r="B77" s="1588" t="s">
        <v>4014</v>
      </c>
      <c r="C77" s="1589"/>
      <c r="D77" s="1678"/>
      <c r="E77" s="1589"/>
      <c r="F77" s="1589"/>
      <c r="G77" s="1589"/>
      <c r="H77" s="1589"/>
      <c r="I77" s="1678"/>
      <c r="J77" s="1589"/>
      <c r="K77" s="1589"/>
      <c r="L77" s="1589"/>
      <c r="M77" s="1589"/>
      <c r="N77" s="1589"/>
      <c r="O77" s="1612"/>
      <c r="P77" s="800"/>
      <c r="Q77" s="787"/>
      <c r="R77" s="788"/>
      <c r="V77" s="1268"/>
      <c r="W77" s="1268"/>
      <c r="X77" s="1268"/>
    </row>
    <row r="78" spans="2:24" ht="42" customHeight="1">
      <c r="B78" s="1605" t="s">
        <v>2847</v>
      </c>
      <c r="C78" s="1606"/>
      <c r="D78" s="1606"/>
      <c r="E78" s="1606"/>
      <c r="F78" s="1606"/>
      <c r="G78" s="1606"/>
      <c r="H78" s="1606"/>
      <c r="I78" s="1606"/>
      <c r="J78" s="1606"/>
      <c r="K78" s="1606"/>
      <c r="L78" s="1606"/>
      <c r="M78" s="1606"/>
      <c r="N78" s="1606"/>
      <c r="O78" s="1611"/>
      <c r="P78" s="924"/>
      <c r="Q78" s="925"/>
      <c r="R78" s="926"/>
      <c r="V78" s="1268"/>
      <c r="W78" s="1268"/>
      <c r="X78" s="1268"/>
    </row>
    <row r="79" spans="2:24" ht="41.25" customHeight="1">
      <c r="B79" s="884" t="s">
        <v>2760</v>
      </c>
      <c r="C79" s="885" t="str">
        <f t="shared" ref="C79:C84" si="14">B79&amp;" комплект фасадов "&amp;"для корпусов "&amp;E79&amp;", "&amp;H79</f>
        <v>Ф 300-2 Вива комплект фасадов для корпусов Н 600, М 600</v>
      </c>
      <c r="D79" s="886" t="s">
        <v>2573</v>
      </c>
      <c r="E79" s="887" t="s">
        <v>2147</v>
      </c>
      <c r="F79" s="888"/>
      <c r="G79" s="888"/>
      <c r="H79" s="885" t="s">
        <v>2172</v>
      </c>
      <c r="I79" s="889">
        <v>7</v>
      </c>
      <c r="J79" s="914">
        <v>3251</v>
      </c>
      <c r="K79" s="1332">
        <v>3994</v>
      </c>
      <c r="L79" s="1332">
        <v>6151</v>
      </c>
      <c r="M79" s="977">
        <f t="shared" ref="M79:M85" si="15">ROUNDUP(CEILING(J79*(1-скидка),1)*(1+наценка),1)</f>
        <v>2433</v>
      </c>
      <c r="N79" s="981">
        <f t="shared" ref="N79:O87" si="16">ROUNDUP(CEILING(K79*(1-скидка),1)*(1+наценка),1)</f>
        <v>2989</v>
      </c>
      <c r="O79" s="915">
        <f t="shared" si="16"/>
        <v>4603</v>
      </c>
      <c r="P79" s="927"/>
      <c r="Q79" s="929"/>
      <c r="R79" s="930"/>
      <c r="U79" s="1268"/>
      <c r="V79" s="1268"/>
      <c r="W79" s="1268"/>
      <c r="X79" s="1268"/>
    </row>
    <row r="80" spans="2:24" ht="41.25" customHeight="1">
      <c r="B80" s="892" t="s">
        <v>2761</v>
      </c>
      <c r="C80" s="885" t="str">
        <f t="shared" si="14"/>
        <v>Ф 350 Вива комплект фасадов для корпусов Н 350, М 990 У</v>
      </c>
      <c r="D80" s="893" t="s">
        <v>2575</v>
      </c>
      <c r="E80" s="894" t="s">
        <v>2131</v>
      </c>
      <c r="F80" s="895"/>
      <c r="G80" s="895"/>
      <c r="H80" s="896" t="s">
        <v>2594</v>
      </c>
      <c r="I80" s="1299">
        <v>4</v>
      </c>
      <c r="J80" s="919">
        <v>1896</v>
      </c>
      <c r="K80" s="1331">
        <v>2326</v>
      </c>
      <c r="L80" s="1332">
        <v>3592</v>
      </c>
      <c r="M80" s="977">
        <f>ROUNDUP(CEILING(J80*(1-скидка),1)*(1+наценка),1)</f>
        <v>1419</v>
      </c>
      <c r="N80" s="981">
        <f>ROUNDUP(CEILING(K80*(1-скидка),1)*(1+наценка),1)</f>
        <v>1741</v>
      </c>
      <c r="O80" s="915">
        <f>ROUNDUP(CEILING(L80*(1-скидка),1)*(1+наценка),1)</f>
        <v>2688</v>
      </c>
      <c r="P80" s="927"/>
      <c r="Q80" s="929"/>
      <c r="R80" s="930"/>
      <c r="U80" s="1268"/>
      <c r="V80" s="1268"/>
      <c r="W80" s="1268"/>
      <c r="X80" s="1268"/>
    </row>
    <row r="81" spans="2:24" ht="41.25" customHeight="1">
      <c r="B81" s="892" t="s">
        <v>2763</v>
      </c>
      <c r="C81" s="885" t="str">
        <f t="shared" si="14"/>
        <v>Ф 400 Вива комплект фасадов для корпусов Н 400, М 990 У</v>
      </c>
      <c r="D81" s="893" t="s">
        <v>2578</v>
      </c>
      <c r="E81" s="894" t="s">
        <v>2135</v>
      </c>
      <c r="F81" s="895"/>
      <c r="G81" s="895"/>
      <c r="H81" s="896" t="s">
        <v>2594</v>
      </c>
      <c r="I81" s="897">
        <v>5</v>
      </c>
      <c r="J81" s="976">
        <v>2104</v>
      </c>
      <c r="K81" s="976">
        <v>2598</v>
      </c>
      <c r="L81" s="979">
        <v>4040</v>
      </c>
      <c r="M81" s="977">
        <f t="shared" si="15"/>
        <v>1575</v>
      </c>
      <c r="N81" s="981">
        <f t="shared" si="16"/>
        <v>1944</v>
      </c>
      <c r="O81" s="915">
        <f t="shared" si="16"/>
        <v>3023</v>
      </c>
      <c r="P81" s="927"/>
      <c r="Q81" s="929"/>
      <c r="R81" s="930"/>
      <c r="U81" s="1268"/>
      <c r="V81" s="1268"/>
      <c r="W81" s="1268"/>
      <c r="X81" s="1268"/>
    </row>
    <row r="82" spans="2:24" ht="41.25" customHeight="1">
      <c r="B82" s="892" t="s">
        <v>2764</v>
      </c>
      <c r="C82" s="885" t="str">
        <f t="shared" si="14"/>
        <v>Ф 400-2 Вива комплект фасадов для корпусов Н 800, М 800</v>
      </c>
      <c r="D82" s="893" t="s">
        <v>2579</v>
      </c>
      <c r="E82" s="894" t="s">
        <v>2156</v>
      </c>
      <c r="F82" s="895"/>
      <c r="G82" s="908"/>
      <c r="H82" s="896" t="s">
        <v>2174</v>
      </c>
      <c r="I82" s="897">
        <v>9</v>
      </c>
      <c r="J82" s="919">
        <v>4230</v>
      </c>
      <c r="K82" s="976">
        <v>5226</v>
      </c>
      <c r="L82" s="979">
        <v>8071</v>
      </c>
      <c r="M82" s="977">
        <f t="shared" ref="M82:O83" si="17">ROUNDUP(CEILING(J82*(1-скидка),1)*(1+наценка),1)</f>
        <v>3165</v>
      </c>
      <c r="N82" s="981">
        <f t="shared" si="17"/>
        <v>3911</v>
      </c>
      <c r="O82" s="915">
        <f t="shared" si="17"/>
        <v>6039</v>
      </c>
      <c r="P82" s="927"/>
      <c r="Q82" s="929"/>
      <c r="R82" s="930"/>
      <c r="U82" s="1268"/>
      <c r="V82" s="1268"/>
      <c r="W82" s="1268"/>
      <c r="X82" s="1268"/>
    </row>
    <row r="83" spans="2:24" ht="41.25" customHeight="1">
      <c r="B83" s="892" t="s">
        <v>2765</v>
      </c>
      <c r="C83" s="885" t="str">
        <f t="shared" si="14"/>
        <v>Ф 450 Вива комплект фасадов для корпусов Н 450, М 990 У</v>
      </c>
      <c r="D83" s="893" t="s">
        <v>2581</v>
      </c>
      <c r="E83" s="894" t="s">
        <v>2139</v>
      </c>
      <c r="F83" s="904"/>
      <c r="G83" s="895"/>
      <c r="H83" s="896" t="s">
        <v>2594</v>
      </c>
      <c r="I83" s="654">
        <v>5</v>
      </c>
      <c r="J83" s="976">
        <v>2310</v>
      </c>
      <c r="K83" s="976">
        <v>2867</v>
      </c>
      <c r="L83" s="979">
        <v>4475</v>
      </c>
      <c r="M83" s="977">
        <f t="shared" si="17"/>
        <v>1729</v>
      </c>
      <c r="N83" s="981">
        <f t="shared" si="17"/>
        <v>2146</v>
      </c>
      <c r="O83" s="915">
        <f t="shared" si="17"/>
        <v>3349</v>
      </c>
      <c r="P83" s="927"/>
      <c r="Q83" s="929"/>
      <c r="R83" s="930"/>
      <c r="U83" s="1268"/>
      <c r="V83" s="1268"/>
      <c r="W83" s="1268"/>
      <c r="X83" s="1268"/>
    </row>
    <row r="84" spans="2:24" ht="42" customHeight="1">
      <c r="B84" s="892" t="s">
        <v>2766</v>
      </c>
      <c r="C84" s="885" t="str">
        <f t="shared" si="14"/>
        <v>Ф 500 Вива комплект фасадов для корпусов Н 500, М 500</v>
      </c>
      <c r="D84" s="893" t="s">
        <v>2583</v>
      </c>
      <c r="E84" s="894" t="s">
        <v>2143</v>
      </c>
      <c r="F84" s="895"/>
      <c r="G84" s="895"/>
      <c r="H84" s="896" t="s">
        <v>2170</v>
      </c>
      <c r="I84" s="654">
        <v>6</v>
      </c>
      <c r="J84" s="919">
        <v>2519</v>
      </c>
      <c r="K84" s="976">
        <v>3138</v>
      </c>
      <c r="L84" s="979">
        <v>4923</v>
      </c>
      <c r="M84" s="977">
        <f t="shared" si="15"/>
        <v>1885</v>
      </c>
      <c r="N84" s="981">
        <f t="shared" si="16"/>
        <v>2348</v>
      </c>
      <c r="O84" s="915">
        <f t="shared" si="16"/>
        <v>3684</v>
      </c>
      <c r="P84" s="927"/>
      <c r="Q84" s="929"/>
      <c r="R84" s="930"/>
      <c r="U84" s="1268"/>
      <c r="V84" s="1268"/>
      <c r="W84" s="1268"/>
      <c r="X84" s="1268"/>
    </row>
    <row r="85" spans="2:24" ht="41.25" customHeight="1">
      <c r="B85" s="892" t="s">
        <v>2757</v>
      </c>
      <c r="C85" s="885" t="str">
        <f>B85&amp;" комплект фасадов "&amp;"для корпусов "&amp;E85&amp;", "&amp;F85&amp;", "&amp;G85&amp;", "&amp;H85</f>
        <v>Ф 600 Вива комплект фасадов для корпусов Н 600, ПД 600 В, ПД 600, М 600</v>
      </c>
      <c r="D85" s="893" t="s">
        <v>2567</v>
      </c>
      <c r="E85" s="903" t="s">
        <v>2147</v>
      </c>
      <c r="F85" s="904" t="s">
        <v>2116</v>
      </c>
      <c r="G85" s="904" t="s">
        <v>2097</v>
      </c>
      <c r="H85" s="905" t="s">
        <v>2172</v>
      </c>
      <c r="I85" s="897">
        <v>7</v>
      </c>
      <c r="J85" s="976">
        <v>2936</v>
      </c>
      <c r="K85" s="976">
        <v>3680</v>
      </c>
      <c r="L85" s="979">
        <v>5818</v>
      </c>
      <c r="M85" s="977">
        <f t="shared" si="15"/>
        <v>2197</v>
      </c>
      <c r="N85" s="981">
        <f t="shared" si="16"/>
        <v>2754</v>
      </c>
      <c r="O85" s="915">
        <f t="shared" si="16"/>
        <v>4354</v>
      </c>
      <c r="P85" s="927"/>
      <c r="Q85" s="929"/>
      <c r="R85" s="930"/>
      <c r="U85" s="1268"/>
      <c r="V85" s="1268"/>
      <c r="W85" s="1268"/>
      <c r="X85" s="1268"/>
    </row>
    <row r="86" spans="2:24" ht="41.25" customHeight="1">
      <c r="B86" s="909" t="s">
        <v>2769</v>
      </c>
      <c r="C86" s="885" t="str">
        <f>B86&amp;" комплект фасадов "&amp;E86</f>
        <v>ФПМ 450 Вива комплект фасадов для посудомоечной машины</v>
      </c>
      <c r="D86" s="893" t="s">
        <v>2581</v>
      </c>
      <c r="E86" s="1679" t="s">
        <v>2591</v>
      </c>
      <c r="F86" s="1680"/>
      <c r="G86" s="1680"/>
      <c r="H86" s="1681"/>
      <c r="I86" s="889">
        <v>5</v>
      </c>
      <c r="J86" s="976">
        <v>2310</v>
      </c>
      <c r="K86" s="976">
        <v>2867</v>
      </c>
      <c r="L86" s="979">
        <v>4475</v>
      </c>
      <c r="M86" s="977">
        <f>ROUNDUP(CEILING(J86*(1-скидка),1)*(1+наценка),1)</f>
        <v>1729</v>
      </c>
      <c r="N86" s="981">
        <f t="shared" si="16"/>
        <v>2146</v>
      </c>
      <c r="O86" s="915">
        <f t="shared" si="16"/>
        <v>3349</v>
      </c>
      <c r="P86" s="927"/>
      <c r="Q86" s="929"/>
      <c r="R86" s="930"/>
      <c r="U86" s="1268"/>
      <c r="V86" s="1268"/>
      <c r="W86" s="1268"/>
      <c r="X86" s="1268"/>
    </row>
    <row r="87" spans="2:24" ht="41.25" customHeight="1">
      <c r="B87" s="909" t="s">
        <v>2770</v>
      </c>
      <c r="C87" s="885" t="str">
        <f>B87&amp;" комплект фасадов "&amp;E87</f>
        <v>ФПМ 600 Вива комплект фасадов для посудомоечной машины</v>
      </c>
      <c r="D87" s="893" t="s">
        <v>2567</v>
      </c>
      <c r="E87" s="1679" t="s">
        <v>2591</v>
      </c>
      <c r="F87" s="1680"/>
      <c r="G87" s="1680"/>
      <c r="H87" s="1681"/>
      <c r="I87" s="897">
        <v>7</v>
      </c>
      <c r="J87" s="976">
        <v>2936</v>
      </c>
      <c r="K87" s="976">
        <v>3680</v>
      </c>
      <c r="L87" s="979">
        <v>5818</v>
      </c>
      <c r="M87" s="977">
        <f>ROUNDUP(CEILING(J87*(1-скидка),1)*(1+наценка),1)</f>
        <v>2197</v>
      </c>
      <c r="N87" s="981">
        <f t="shared" si="16"/>
        <v>2754</v>
      </c>
      <c r="O87" s="915">
        <f t="shared" si="16"/>
        <v>4354</v>
      </c>
      <c r="P87" s="927"/>
      <c r="Q87" s="929"/>
      <c r="R87" s="930"/>
      <c r="U87" s="1268"/>
      <c r="V87" s="1268"/>
      <c r="W87" s="1268"/>
      <c r="X87" s="1268"/>
    </row>
    <row r="88" spans="2:24" ht="41.25" customHeight="1">
      <c r="B88" s="1698" t="s">
        <v>2843</v>
      </c>
      <c r="C88" s="1684"/>
      <c r="D88" s="1684"/>
      <c r="E88" s="1684"/>
      <c r="F88" s="1684"/>
      <c r="G88" s="1684"/>
      <c r="H88" s="1684"/>
      <c r="I88" s="1684"/>
      <c r="J88" s="1684"/>
      <c r="K88" s="1684"/>
      <c r="L88" s="1684"/>
      <c r="M88" s="1684"/>
      <c r="N88" s="1684"/>
      <c r="O88" s="1699"/>
      <c r="P88" s="927"/>
      <c r="Q88" s="929"/>
      <c r="R88" s="930"/>
      <c r="V88" s="1268"/>
      <c r="W88" s="1268"/>
      <c r="X88" s="1268"/>
    </row>
    <row r="89" spans="2:24" ht="41.25" customHeight="1">
      <c r="B89" s="884" t="s">
        <v>2939</v>
      </c>
      <c r="C89" s="885" t="str">
        <f>B89&amp;" комплект фасадов "&amp;"для корпусов "&amp;H89</f>
        <v>ПБ 720 У EVO Вива комплект фасадов для корпусов М 990 У</v>
      </c>
      <c r="D89" s="893" t="s">
        <v>3363</v>
      </c>
      <c r="E89" s="887"/>
      <c r="F89" s="888"/>
      <c r="G89" s="888"/>
      <c r="H89" s="885" t="s">
        <v>2594</v>
      </c>
      <c r="I89" s="897">
        <v>4</v>
      </c>
      <c r="J89" s="914">
        <v>1227</v>
      </c>
      <c r="K89" s="1332">
        <v>1506</v>
      </c>
      <c r="L89" s="1332">
        <v>2344</v>
      </c>
      <c r="M89" s="977">
        <f>ROUNDUP(CEILING(J89*(1-скидка),1)*(1+наценка),1)</f>
        <v>919</v>
      </c>
      <c r="N89" s="981">
        <f>ROUNDUP(CEILING(K89*(1-скидка),1)*(1+наценка),1)</f>
        <v>1127</v>
      </c>
      <c r="O89" s="915">
        <f>ROUNDUP(CEILING(L89*(1-скидка),1)*(1+наценка),1)</f>
        <v>1754</v>
      </c>
      <c r="P89" s="927"/>
      <c r="Q89" s="929"/>
      <c r="R89" s="930"/>
      <c r="V89" s="1268"/>
      <c r="W89" s="1268"/>
      <c r="X89" s="1268"/>
    </row>
    <row r="90" spans="2:24" ht="219.75" customHeight="1" thickBot="1">
      <c r="B90" s="1588" t="s">
        <v>4013</v>
      </c>
      <c r="C90" s="1589"/>
      <c r="D90" s="1678"/>
      <c r="E90" s="1589"/>
      <c r="F90" s="1589"/>
      <c r="G90" s="1589"/>
      <c r="H90" s="1589"/>
      <c r="I90" s="1678"/>
      <c r="J90" s="1589"/>
      <c r="K90" s="1589"/>
      <c r="L90" s="1589"/>
      <c r="M90" s="1589"/>
      <c r="N90" s="1589"/>
      <c r="O90" s="1612"/>
      <c r="P90" s="800"/>
      <c r="Q90" s="787"/>
      <c r="R90" s="788"/>
      <c r="V90" s="1268"/>
      <c r="W90" s="1268"/>
      <c r="X90" s="1268"/>
    </row>
    <row r="91" spans="2:24" ht="42" customHeight="1">
      <c r="B91" s="1605" t="s">
        <v>2595</v>
      </c>
      <c r="C91" s="1606"/>
      <c r="D91" s="1606"/>
      <c r="E91" s="1606"/>
      <c r="F91" s="1606"/>
      <c r="G91" s="1606"/>
      <c r="H91" s="1606"/>
      <c r="I91" s="1606"/>
      <c r="J91" s="1606"/>
      <c r="K91" s="1606"/>
      <c r="L91" s="1606"/>
      <c r="M91" s="1606"/>
      <c r="N91" s="1606"/>
      <c r="O91" s="1611"/>
      <c r="P91" s="941"/>
      <c r="Q91" s="925"/>
      <c r="R91" s="926"/>
      <c r="V91" s="1268"/>
      <c r="W91" s="1268"/>
      <c r="X91" s="1268"/>
    </row>
    <row r="92" spans="2:24" ht="41.25" customHeight="1">
      <c r="B92" s="884" t="s">
        <v>2771</v>
      </c>
      <c r="C92" s="885" t="str">
        <f>B92&amp;" комплект фасадов "&amp;"для корпусов "&amp;E92</f>
        <v>ФД 450 Вива комплект фасадов для корпусов Д 450</v>
      </c>
      <c r="D92" s="886" t="s">
        <v>2597</v>
      </c>
      <c r="E92" s="887" t="s">
        <v>2179</v>
      </c>
      <c r="F92" s="888"/>
      <c r="G92" s="888"/>
      <c r="H92" s="885"/>
      <c r="I92" s="740">
        <v>2</v>
      </c>
      <c r="J92" s="914">
        <v>722</v>
      </c>
      <c r="K92" s="1332">
        <v>811</v>
      </c>
      <c r="L92" s="1332">
        <v>1110</v>
      </c>
      <c r="M92" s="977">
        <f t="shared" ref="M92:O93" si="18">ROUNDUP(CEILING(J92*(1-скидка),1)*(1+наценка),1)</f>
        <v>541</v>
      </c>
      <c r="N92" s="981">
        <f t="shared" si="18"/>
        <v>607</v>
      </c>
      <c r="O92" s="915">
        <f t="shared" si="18"/>
        <v>831</v>
      </c>
      <c r="P92" s="942"/>
      <c r="Q92" s="945"/>
      <c r="R92" s="930"/>
      <c r="U92" s="1268"/>
      <c r="V92" s="1268"/>
      <c r="W92" s="1268"/>
      <c r="X92" s="1268"/>
    </row>
    <row r="93" spans="2:24" ht="41.25" customHeight="1">
      <c r="B93" s="892" t="s">
        <v>2772</v>
      </c>
      <c r="C93" s="885" t="str">
        <f>B93&amp;" комплект фасадов "&amp;"для корпусов "&amp;E93</f>
        <v>ФД 600 Вива комплект фасадов для корпусов Д 600</v>
      </c>
      <c r="D93" s="893" t="s">
        <v>2599</v>
      </c>
      <c r="E93" s="894" t="s">
        <v>2182</v>
      </c>
      <c r="F93" s="895"/>
      <c r="G93" s="895"/>
      <c r="H93" s="896"/>
      <c r="I93" s="897">
        <v>2</v>
      </c>
      <c r="J93" s="919">
        <v>844</v>
      </c>
      <c r="K93" s="1331">
        <v>962</v>
      </c>
      <c r="L93" s="1331">
        <v>1348</v>
      </c>
      <c r="M93" s="981">
        <f t="shared" si="18"/>
        <v>632</v>
      </c>
      <c r="N93" s="981">
        <f t="shared" si="18"/>
        <v>720</v>
      </c>
      <c r="O93" s="915">
        <f t="shared" si="18"/>
        <v>1009</v>
      </c>
      <c r="P93" s="942"/>
      <c r="Q93" s="1086"/>
      <c r="R93" s="1087"/>
      <c r="U93" s="1268"/>
      <c r="V93" s="1268"/>
      <c r="W93" s="1268"/>
      <c r="X93" s="1268"/>
    </row>
    <row r="94" spans="2:24" ht="218.25" customHeight="1" thickBot="1">
      <c r="B94" s="1588" t="s">
        <v>4013</v>
      </c>
      <c r="C94" s="1589"/>
      <c r="D94" s="1678"/>
      <c r="E94" s="1589"/>
      <c r="F94" s="1589"/>
      <c r="G94" s="1589"/>
      <c r="H94" s="1589"/>
      <c r="I94" s="1678"/>
      <c r="J94" s="1589"/>
      <c r="K94" s="1589"/>
      <c r="L94" s="1589"/>
      <c r="M94" s="1589"/>
      <c r="N94" s="1589"/>
      <c r="O94" s="1612"/>
      <c r="P94" s="786"/>
      <c r="Q94" s="787"/>
      <c r="R94" s="788"/>
      <c r="V94" s="1268"/>
      <c r="W94" s="1268"/>
      <c r="X94" s="1268"/>
    </row>
    <row r="95" spans="2:24" ht="41.25" customHeight="1">
      <c r="B95" s="1605" t="s">
        <v>2844</v>
      </c>
      <c r="C95" s="1606"/>
      <c r="D95" s="1606"/>
      <c r="E95" s="1606"/>
      <c r="F95" s="1606"/>
      <c r="G95" s="1606"/>
      <c r="H95" s="1606"/>
      <c r="I95" s="1606"/>
      <c r="J95" s="1606"/>
      <c r="K95" s="1606"/>
      <c r="L95" s="1606"/>
      <c r="M95" s="1606"/>
      <c r="N95" s="1606"/>
      <c r="O95" s="1611"/>
      <c r="P95" s="924"/>
      <c r="Q95" s="925"/>
      <c r="R95" s="926"/>
      <c r="V95" s="1268"/>
      <c r="W95" s="1268"/>
      <c r="X95" s="1268"/>
    </row>
    <row r="96" spans="2:24" ht="41.25" customHeight="1">
      <c r="B96" s="884" t="s">
        <v>2773</v>
      </c>
      <c r="C96" s="885" t="str">
        <f>B96&amp;" комплект фасадов "&amp;"для корпусов "&amp;E96</f>
        <v>Ф 301 Я Вива комплект фасадов для корпусов Н 301</v>
      </c>
      <c r="D96" s="886" t="s">
        <v>3349</v>
      </c>
      <c r="E96" s="887" t="s">
        <v>2186</v>
      </c>
      <c r="F96" s="888"/>
      <c r="G96" s="888"/>
      <c r="H96" s="885"/>
      <c r="I96" s="889">
        <v>4</v>
      </c>
      <c r="J96" s="914">
        <v>1945</v>
      </c>
      <c r="K96" s="1332">
        <v>2313</v>
      </c>
      <c r="L96" s="1332">
        <v>3411</v>
      </c>
      <c r="M96" s="977">
        <f>ROUNDUP(CEILING(J96*(1-скидка),1)*(1+наценка),1)</f>
        <v>1456</v>
      </c>
      <c r="N96" s="981">
        <f t="shared" ref="N96:O100" si="19">ROUNDUP(CEILING(K96*(1-скидка),1)*(1+наценка),1)</f>
        <v>1731</v>
      </c>
      <c r="O96" s="915">
        <f t="shared" si="19"/>
        <v>2553</v>
      </c>
      <c r="P96" s="927"/>
      <c r="Q96" s="929"/>
      <c r="R96" s="930"/>
      <c r="U96" s="1268"/>
      <c r="V96" s="1268"/>
      <c r="W96" s="1268"/>
      <c r="X96" s="1268"/>
    </row>
    <row r="97" spans="2:24" ht="41.25" customHeight="1">
      <c r="B97" s="892" t="s">
        <v>2774</v>
      </c>
      <c r="C97" s="885" t="str">
        <f>B97&amp;" комплект фасадов "&amp;"для корпусов "&amp;E97</f>
        <v>Ф 401 Я Вива комплект фасадов для корпусов Н 401</v>
      </c>
      <c r="D97" s="893" t="s">
        <v>3350</v>
      </c>
      <c r="E97" s="894" t="s">
        <v>2189</v>
      </c>
      <c r="F97" s="895"/>
      <c r="G97" s="895"/>
      <c r="H97" s="896"/>
      <c r="I97" s="897">
        <v>5</v>
      </c>
      <c r="J97" s="919">
        <v>2504</v>
      </c>
      <c r="K97" s="1331">
        <v>2990</v>
      </c>
      <c r="L97" s="1332">
        <v>4457</v>
      </c>
      <c r="M97" s="977">
        <f>ROUNDUP(CEILING(J97*(1-скидка),1)*(1+наценка),1)</f>
        <v>1874</v>
      </c>
      <c r="N97" s="981">
        <f t="shared" si="19"/>
        <v>2238</v>
      </c>
      <c r="O97" s="915">
        <f t="shared" si="19"/>
        <v>3335</v>
      </c>
      <c r="P97" s="927"/>
      <c r="Q97" s="929"/>
      <c r="R97" s="930"/>
      <c r="U97" s="1268"/>
      <c r="V97" s="1268"/>
      <c r="W97" s="1268"/>
      <c r="X97" s="1268"/>
    </row>
    <row r="98" spans="2:24" ht="41.25" customHeight="1">
      <c r="B98" s="892" t="s">
        <v>2775</v>
      </c>
      <c r="C98" s="885" t="str">
        <f>B98&amp;" комплект фасадов "&amp;"для корпусов "&amp;E98</f>
        <v>Ф 501 Я Вива комплект фасадов для корпусов Н 501</v>
      </c>
      <c r="D98" s="893" t="s">
        <v>3351</v>
      </c>
      <c r="E98" s="894" t="s">
        <v>2192</v>
      </c>
      <c r="F98" s="895"/>
      <c r="G98" s="895"/>
      <c r="H98" s="896"/>
      <c r="I98" s="654">
        <v>6</v>
      </c>
      <c r="J98" s="919">
        <v>2931</v>
      </c>
      <c r="K98" s="1331">
        <v>3544</v>
      </c>
      <c r="L98" s="1332">
        <v>5361</v>
      </c>
      <c r="M98" s="977">
        <f>ROUNDUP(CEILING(J98*(1-скидка),1)*(1+наценка),1)</f>
        <v>2193</v>
      </c>
      <c r="N98" s="981">
        <f t="shared" si="19"/>
        <v>2652</v>
      </c>
      <c r="O98" s="915">
        <f t="shared" si="19"/>
        <v>4012</v>
      </c>
      <c r="P98" s="927"/>
      <c r="Q98" s="929"/>
      <c r="R98" s="930"/>
      <c r="U98" s="1268"/>
      <c r="V98" s="1268"/>
      <c r="W98" s="1268"/>
      <c r="X98" s="1268"/>
    </row>
    <row r="99" spans="2:24" ht="41.25" customHeight="1">
      <c r="B99" s="892" t="s">
        <v>2776</v>
      </c>
      <c r="C99" s="885" t="str">
        <f>B99&amp;" комплект фасадов "&amp;"для корпусов "&amp;E99</f>
        <v>Ф 601 Я Вива комплект фасадов для корпусов Н 601</v>
      </c>
      <c r="D99" s="893" t="s">
        <v>3352</v>
      </c>
      <c r="E99" s="894" t="s">
        <v>2195</v>
      </c>
      <c r="F99" s="895"/>
      <c r="G99" s="895"/>
      <c r="H99" s="896"/>
      <c r="I99" s="897">
        <v>7</v>
      </c>
      <c r="J99" s="919">
        <v>3360</v>
      </c>
      <c r="K99" s="1331">
        <v>4097</v>
      </c>
      <c r="L99" s="1332">
        <v>6265</v>
      </c>
      <c r="M99" s="977">
        <f>ROUNDUP(CEILING(J99*(1-скидка),1)*(1+наценка),1)</f>
        <v>2514</v>
      </c>
      <c r="N99" s="981">
        <f t="shared" si="19"/>
        <v>3066</v>
      </c>
      <c r="O99" s="915">
        <f t="shared" si="19"/>
        <v>4688</v>
      </c>
      <c r="P99" s="927"/>
      <c r="Q99" s="929"/>
      <c r="R99" s="930"/>
      <c r="U99" s="1268"/>
      <c r="V99" s="1268"/>
      <c r="W99" s="1268"/>
      <c r="X99" s="1268"/>
    </row>
    <row r="100" spans="2:24" ht="41.25" customHeight="1">
      <c r="B100" s="892" t="s">
        <v>2777</v>
      </c>
      <c r="C100" s="885" t="str">
        <f>B100&amp;" комплект фасадов "&amp;"для корпусов "&amp;E100</f>
        <v>Ф 801 Я Вива комплект фасадов для корпусов Н 801</v>
      </c>
      <c r="D100" s="893" t="s">
        <v>3353</v>
      </c>
      <c r="E100" s="894" t="s">
        <v>2198</v>
      </c>
      <c r="F100" s="895"/>
      <c r="G100" s="895"/>
      <c r="H100" s="896"/>
      <c r="I100" s="897">
        <v>9</v>
      </c>
      <c r="J100" s="1335">
        <v>4899</v>
      </c>
      <c r="K100" s="1333">
        <v>5879</v>
      </c>
      <c r="L100" s="1334">
        <v>8800</v>
      </c>
      <c r="M100" s="977">
        <f>ROUNDUP(CEILING(J100*(1-скидка),1)*(1+наценка),1)</f>
        <v>3666</v>
      </c>
      <c r="N100" s="981">
        <f t="shared" si="19"/>
        <v>4399</v>
      </c>
      <c r="O100" s="915">
        <f t="shared" si="19"/>
        <v>6585</v>
      </c>
      <c r="P100" s="927"/>
      <c r="Q100" s="929"/>
      <c r="R100" s="930"/>
      <c r="U100" s="1268"/>
      <c r="V100" s="1268"/>
      <c r="W100" s="1268"/>
      <c r="X100" s="1268"/>
    </row>
    <row r="101" spans="2:24" ht="219.75" customHeight="1" thickBot="1">
      <c r="B101" s="1588" t="s">
        <v>4013</v>
      </c>
      <c r="C101" s="1589"/>
      <c r="D101" s="1678"/>
      <c r="E101" s="1589"/>
      <c r="F101" s="1589"/>
      <c r="G101" s="1589"/>
      <c r="H101" s="1589"/>
      <c r="I101" s="1678"/>
      <c r="J101" s="1589"/>
      <c r="K101" s="1589"/>
      <c r="L101" s="1589"/>
      <c r="M101" s="1589"/>
      <c r="N101" s="1589"/>
      <c r="O101" s="1612"/>
      <c r="P101" s="800"/>
      <c r="Q101" s="787"/>
      <c r="R101" s="788"/>
      <c r="V101" s="1268"/>
      <c r="W101" s="1268"/>
      <c r="X101" s="1268"/>
    </row>
    <row r="102" spans="2:24" ht="41.25" customHeight="1">
      <c r="B102" s="1698" t="s">
        <v>2845</v>
      </c>
      <c r="C102" s="1684"/>
      <c r="D102" s="1684"/>
      <c r="E102" s="1684"/>
      <c r="F102" s="1684"/>
      <c r="G102" s="1684"/>
      <c r="H102" s="1684"/>
      <c r="I102" s="1684"/>
      <c r="J102" s="1684"/>
      <c r="K102" s="1684"/>
      <c r="L102" s="1684"/>
      <c r="M102" s="1684"/>
      <c r="N102" s="1684"/>
      <c r="O102" s="1699"/>
      <c r="P102" s="927"/>
      <c r="Q102" s="929"/>
      <c r="R102" s="930"/>
      <c r="V102" s="1268"/>
      <c r="W102" s="1268"/>
      <c r="X102" s="1268"/>
    </row>
    <row r="103" spans="2:24" ht="41.25" customHeight="1">
      <c r="B103" s="884" t="s">
        <v>2778</v>
      </c>
      <c r="C103" s="885" t="str">
        <f>B103&amp;" комплект фасадов "&amp;"для корпусов "&amp;E103</f>
        <v>Ф 302 Я Вива комплект фасадов для корпусов Н 302</v>
      </c>
      <c r="D103" s="886" t="s">
        <v>3354</v>
      </c>
      <c r="E103" s="887" t="s">
        <v>2202</v>
      </c>
      <c r="F103" s="888"/>
      <c r="G103" s="888"/>
      <c r="H103" s="885"/>
      <c r="I103" s="889">
        <v>4</v>
      </c>
      <c r="J103" s="914">
        <v>1945</v>
      </c>
      <c r="K103" s="1332">
        <v>2313</v>
      </c>
      <c r="L103" s="1332">
        <v>3411</v>
      </c>
      <c r="M103" s="977">
        <f>ROUNDUP(CEILING(J103*(1-скидка),1)*(1+наценка),1)</f>
        <v>1456</v>
      </c>
      <c r="N103" s="981">
        <f t="shared" ref="N103:O107" si="20">ROUNDUP(CEILING(K103*(1-скидка),1)*(1+наценка),1)</f>
        <v>1731</v>
      </c>
      <c r="O103" s="915">
        <f t="shared" si="20"/>
        <v>2553</v>
      </c>
      <c r="P103" s="927"/>
      <c r="Q103" s="929"/>
      <c r="R103" s="930"/>
      <c r="U103" s="1268"/>
      <c r="V103" s="1268"/>
      <c r="W103" s="1268"/>
      <c r="X103" s="1268"/>
    </row>
    <row r="104" spans="2:24" ht="41.25" customHeight="1">
      <c r="B104" s="892" t="s">
        <v>2779</v>
      </c>
      <c r="C104" s="885" t="str">
        <f>B104&amp;" комплект фасадов "&amp;"для корпусов "&amp;E104</f>
        <v>Ф 402 Я Вива комплект фасадов для корпусов Н 402</v>
      </c>
      <c r="D104" s="893" t="s">
        <v>3355</v>
      </c>
      <c r="E104" s="894" t="s">
        <v>2205</v>
      </c>
      <c r="F104" s="895"/>
      <c r="G104" s="895"/>
      <c r="H104" s="896"/>
      <c r="I104" s="897">
        <v>5</v>
      </c>
      <c r="J104" s="919">
        <v>2504</v>
      </c>
      <c r="K104" s="1331">
        <v>2990</v>
      </c>
      <c r="L104" s="1332">
        <v>4457</v>
      </c>
      <c r="M104" s="977">
        <f>ROUNDUP(CEILING(J104*(1-скидка),1)*(1+наценка),1)</f>
        <v>1874</v>
      </c>
      <c r="N104" s="981">
        <f t="shared" si="20"/>
        <v>2238</v>
      </c>
      <c r="O104" s="915">
        <f t="shared" si="20"/>
        <v>3335</v>
      </c>
      <c r="P104" s="927"/>
      <c r="Q104" s="929"/>
      <c r="R104" s="930"/>
      <c r="U104" s="1268"/>
      <c r="V104" s="1268"/>
      <c r="W104" s="1268"/>
      <c r="X104" s="1268"/>
    </row>
    <row r="105" spans="2:24" ht="41.25" customHeight="1">
      <c r="B105" s="892" t="s">
        <v>2780</v>
      </c>
      <c r="C105" s="885" t="str">
        <f>B105&amp;" комплект фасадов "&amp;"для корпусов "&amp;E105</f>
        <v>Ф 502 Я Вива комплект фасадов для корпусов Н 502</v>
      </c>
      <c r="D105" s="893" t="s">
        <v>3356</v>
      </c>
      <c r="E105" s="894" t="s">
        <v>2208</v>
      </c>
      <c r="F105" s="895"/>
      <c r="G105" s="895"/>
      <c r="H105" s="896"/>
      <c r="I105" s="897">
        <v>6</v>
      </c>
      <c r="J105" s="919">
        <v>2931</v>
      </c>
      <c r="K105" s="1331">
        <v>3544</v>
      </c>
      <c r="L105" s="1332">
        <v>5361</v>
      </c>
      <c r="M105" s="977">
        <f>ROUNDUP(CEILING(J105*(1-скидка),1)*(1+наценка),1)</f>
        <v>2193</v>
      </c>
      <c r="N105" s="981">
        <f t="shared" si="20"/>
        <v>2652</v>
      </c>
      <c r="O105" s="915">
        <f t="shared" si="20"/>
        <v>4012</v>
      </c>
      <c r="P105" s="927"/>
      <c r="Q105" s="929"/>
      <c r="R105" s="930"/>
      <c r="U105" s="1268"/>
      <c r="V105" s="1268"/>
      <c r="W105" s="1268"/>
      <c r="X105" s="1268"/>
    </row>
    <row r="106" spans="2:24" ht="41.25" customHeight="1">
      <c r="B106" s="892" t="s">
        <v>2781</v>
      </c>
      <c r="C106" s="885" t="str">
        <f>B106&amp;" комплект фасадов "&amp;"для корпусов "&amp;E106</f>
        <v>Ф 602 Я Вива комплект фасадов для корпусов Н 602</v>
      </c>
      <c r="D106" s="893" t="s">
        <v>3357</v>
      </c>
      <c r="E106" s="894" t="s">
        <v>2211</v>
      </c>
      <c r="F106" s="895"/>
      <c r="G106" s="895"/>
      <c r="H106" s="896"/>
      <c r="I106" s="897">
        <v>7</v>
      </c>
      <c r="J106" s="919">
        <v>3360</v>
      </c>
      <c r="K106" s="1331">
        <v>4097</v>
      </c>
      <c r="L106" s="1332">
        <v>6265</v>
      </c>
      <c r="M106" s="977">
        <f>ROUNDUP(CEILING(J106*(1-скидка),1)*(1+наценка),1)</f>
        <v>2514</v>
      </c>
      <c r="N106" s="981">
        <f t="shared" si="20"/>
        <v>3066</v>
      </c>
      <c r="O106" s="915">
        <f t="shared" si="20"/>
        <v>4688</v>
      </c>
      <c r="P106" s="927"/>
      <c r="Q106" s="929"/>
      <c r="R106" s="930"/>
      <c r="U106" s="1268"/>
      <c r="V106" s="1268"/>
      <c r="W106" s="1268"/>
      <c r="X106" s="1268"/>
    </row>
    <row r="107" spans="2:24" ht="41.25" customHeight="1">
      <c r="B107" s="892" t="s">
        <v>2782</v>
      </c>
      <c r="C107" s="885" t="str">
        <f>B107&amp;" комплект фасадов "&amp;"для корпусов "&amp;E107</f>
        <v>Ф 802 Я Вива комплект фасадов для корпусов Н 802</v>
      </c>
      <c r="D107" s="893" t="s">
        <v>3358</v>
      </c>
      <c r="E107" s="894" t="s">
        <v>2214</v>
      </c>
      <c r="F107" s="895"/>
      <c r="G107" s="895"/>
      <c r="H107" s="896"/>
      <c r="I107" s="897">
        <v>9</v>
      </c>
      <c r="J107" s="1335">
        <v>4745</v>
      </c>
      <c r="K107" s="1333">
        <v>5733</v>
      </c>
      <c r="L107" s="1334">
        <v>8618</v>
      </c>
      <c r="M107" s="977">
        <f>ROUNDUP(CEILING(J107*(1-скидка),1)*(1+наценка),1)</f>
        <v>3551</v>
      </c>
      <c r="N107" s="981">
        <f t="shared" si="20"/>
        <v>4290</v>
      </c>
      <c r="O107" s="915">
        <f t="shared" si="20"/>
        <v>6448</v>
      </c>
      <c r="P107" s="927"/>
      <c r="Q107" s="929"/>
      <c r="R107" s="930"/>
      <c r="U107" s="1268"/>
      <c r="V107" s="1268"/>
      <c r="W107" s="1268"/>
      <c r="X107" s="1268"/>
    </row>
    <row r="108" spans="2:24" ht="228.75" customHeight="1" thickBot="1">
      <c r="B108" s="1588" t="s">
        <v>4013</v>
      </c>
      <c r="C108" s="1589"/>
      <c r="D108" s="1678"/>
      <c r="E108" s="1589"/>
      <c r="F108" s="1589"/>
      <c r="G108" s="1589"/>
      <c r="H108" s="1589"/>
      <c r="I108" s="1678"/>
      <c r="J108" s="1589"/>
      <c r="K108" s="1589"/>
      <c r="L108" s="1589"/>
      <c r="M108" s="1589"/>
      <c r="N108" s="1589"/>
      <c r="O108" s="1612"/>
      <c r="P108" s="927"/>
      <c r="Q108" s="929"/>
      <c r="R108" s="930"/>
      <c r="V108" s="1268"/>
      <c r="W108" s="1268"/>
      <c r="X108" s="1268"/>
    </row>
    <row r="109" spans="2:24" ht="41.25" customHeight="1">
      <c r="B109" s="1605" t="s">
        <v>2846</v>
      </c>
      <c r="C109" s="1606"/>
      <c r="D109" s="1606"/>
      <c r="E109" s="1606"/>
      <c r="F109" s="1606"/>
      <c r="G109" s="1606"/>
      <c r="H109" s="1606"/>
      <c r="I109" s="1606"/>
      <c r="J109" s="1606"/>
      <c r="K109" s="1606"/>
      <c r="L109" s="1606"/>
      <c r="M109" s="1606"/>
      <c r="N109" s="1606"/>
      <c r="O109" s="1611"/>
      <c r="P109" s="924"/>
      <c r="Q109" s="925"/>
      <c r="R109" s="926"/>
      <c r="V109" s="1268"/>
      <c r="W109" s="1268"/>
      <c r="X109" s="1268"/>
    </row>
    <row r="110" spans="2:24" ht="41.25" customHeight="1">
      <c r="B110" s="884" t="s">
        <v>2783</v>
      </c>
      <c r="C110" s="885" t="str">
        <f>B110&amp;" комплект фасадов "&amp;"для корпусов "&amp;E110</f>
        <v>Ф 303 Я Вива комплект фасадов для корпусов Н 303</v>
      </c>
      <c r="D110" s="886" t="s">
        <v>2924</v>
      </c>
      <c r="E110" s="887" t="s">
        <v>2218</v>
      </c>
      <c r="F110" s="888"/>
      <c r="G110" s="888"/>
      <c r="H110" s="885"/>
      <c r="I110" s="889">
        <v>4</v>
      </c>
      <c r="J110" s="914">
        <v>2244</v>
      </c>
      <c r="K110" s="1332">
        <v>2604</v>
      </c>
      <c r="L110" s="1332">
        <v>3746</v>
      </c>
      <c r="M110" s="977">
        <f>ROUNDUP(CEILING(J110*(1-скидка),1)*(1+наценка),1)</f>
        <v>1679</v>
      </c>
      <c r="N110" s="981">
        <f t="shared" ref="N110:O114" si="21">ROUNDUP(CEILING(K110*(1-скидка),1)*(1+наценка),1)</f>
        <v>1949</v>
      </c>
      <c r="O110" s="915">
        <f t="shared" si="21"/>
        <v>2803</v>
      </c>
      <c r="P110" s="927"/>
      <c r="Q110" s="929"/>
      <c r="R110" s="930"/>
      <c r="U110" s="1268"/>
      <c r="V110" s="1268"/>
      <c r="W110" s="1268"/>
      <c r="X110" s="1268"/>
    </row>
    <row r="111" spans="2:24" ht="41.25" customHeight="1">
      <c r="B111" s="892" t="s">
        <v>2784</v>
      </c>
      <c r="C111" s="885" t="str">
        <f>B111&amp;" комплект фасадов "&amp;"для корпусов "&amp;E111</f>
        <v>Ф 403 Я Вива комплект фасадов для корпусов Н 403</v>
      </c>
      <c r="D111" s="893" t="s">
        <v>2925</v>
      </c>
      <c r="E111" s="894" t="s">
        <v>2221</v>
      </c>
      <c r="F111" s="895"/>
      <c r="G111" s="895"/>
      <c r="H111" s="896"/>
      <c r="I111" s="897">
        <v>5</v>
      </c>
      <c r="J111" s="919">
        <v>2900</v>
      </c>
      <c r="K111" s="1331">
        <v>3387</v>
      </c>
      <c r="L111" s="1332">
        <v>4877</v>
      </c>
      <c r="M111" s="977">
        <f>ROUNDUP(CEILING(J111*(1-скидка),1)*(1+наценка),1)</f>
        <v>2170</v>
      </c>
      <c r="N111" s="981">
        <f t="shared" si="21"/>
        <v>2535</v>
      </c>
      <c r="O111" s="915">
        <f t="shared" si="21"/>
        <v>3649</v>
      </c>
      <c r="P111" s="927"/>
      <c r="Q111" s="929"/>
      <c r="R111" s="930"/>
      <c r="U111" s="1268"/>
      <c r="V111" s="1268"/>
      <c r="W111" s="1268"/>
      <c r="X111" s="1268"/>
    </row>
    <row r="112" spans="2:24" ht="41.25" customHeight="1">
      <c r="B112" s="892" t="s">
        <v>2785</v>
      </c>
      <c r="C112" s="885" t="str">
        <f>B112&amp;" комплект фасадов "&amp;"для корпусов "&amp;E112</f>
        <v>Ф 503 Я Вива комплект фасадов для корпусов Н 503</v>
      </c>
      <c r="D112" s="893" t="s">
        <v>2926</v>
      </c>
      <c r="E112" s="894" t="s">
        <v>2224</v>
      </c>
      <c r="F112" s="895"/>
      <c r="G112" s="895"/>
      <c r="H112" s="896"/>
      <c r="I112" s="897">
        <v>6</v>
      </c>
      <c r="J112" s="919">
        <v>3341</v>
      </c>
      <c r="K112" s="1331">
        <v>3949</v>
      </c>
      <c r="L112" s="1332">
        <v>5803</v>
      </c>
      <c r="M112" s="977">
        <f>ROUNDUP(CEILING(J112*(1-скидка),1)*(1+наценка),1)</f>
        <v>2500</v>
      </c>
      <c r="N112" s="981">
        <f t="shared" si="21"/>
        <v>2955</v>
      </c>
      <c r="O112" s="915">
        <f t="shared" si="21"/>
        <v>4342</v>
      </c>
      <c r="P112" s="927"/>
      <c r="Q112" s="929"/>
      <c r="R112" s="930"/>
      <c r="U112" s="1268"/>
      <c r="V112" s="1268"/>
      <c r="W112" s="1268"/>
      <c r="X112" s="1268"/>
    </row>
    <row r="113" spans="2:24" ht="41.25" customHeight="1">
      <c r="B113" s="892" t="s">
        <v>2786</v>
      </c>
      <c r="C113" s="885" t="str">
        <f>B113&amp;" комплект фасадов "&amp;"для корпусов "&amp;E113</f>
        <v>Ф 603 Я Вива комплект фасадов для корпусов Н 603</v>
      </c>
      <c r="D113" s="893" t="s">
        <v>2927</v>
      </c>
      <c r="E113" s="894" t="s">
        <v>2227</v>
      </c>
      <c r="F113" s="895"/>
      <c r="G113" s="895"/>
      <c r="H113" s="896"/>
      <c r="I113" s="654">
        <v>7</v>
      </c>
      <c r="J113" s="919">
        <v>3783</v>
      </c>
      <c r="K113" s="1331">
        <v>4515</v>
      </c>
      <c r="L113" s="1332">
        <v>6728</v>
      </c>
      <c r="M113" s="977">
        <f>ROUNDUP(CEILING(J113*(1-скидка),1)*(1+наценка),1)</f>
        <v>2831</v>
      </c>
      <c r="N113" s="981">
        <f t="shared" si="21"/>
        <v>3379</v>
      </c>
      <c r="O113" s="915">
        <f t="shared" si="21"/>
        <v>5034</v>
      </c>
      <c r="P113" s="927"/>
      <c r="Q113" s="929"/>
      <c r="R113" s="930"/>
      <c r="U113" s="1268"/>
      <c r="V113" s="1268"/>
      <c r="W113" s="1268"/>
      <c r="X113" s="1268"/>
    </row>
    <row r="114" spans="2:24" ht="41.25" customHeight="1">
      <c r="B114" s="892" t="s">
        <v>2787</v>
      </c>
      <c r="C114" s="885" t="str">
        <f>B114&amp;" комплект фасадов "&amp;"для корпусов "&amp;E114</f>
        <v>Ф 803 Я Вива комплект фасадов для корпусов Н 803</v>
      </c>
      <c r="D114" s="893" t="s">
        <v>2928</v>
      </c>
      <c r="E114" s="894" t="s">
        <v>2230</v>
      </c>
      <c r="F114" s="895"/>
      <c r="G114" s="895"/>
      <c r="H114" s="896"/>
      <c r="I114" s="897">
        <v>9</v>
      </c>
      <c r="J114" s="1335">
        <v>5464</v>
      </c>
      <c r="K114" s="1333">
        <v>6441</v>
      </c>
      <c r="L114" s="1334">
        <v>9378</v>
      </c>
      <c r="M114" s="977">
        <f>ROUNDUP(CEILING(J114*(1-скидка),1)*(1+наценка),1)</f>
        <v>4089</v>
      </c>
      <c r="N114" s="981">
        <f t="shared" si="21"/>
        <v>4820</v>
      </c>
      <c r="O114" s="915">
        <f t="shared" si="21"/>
        <v>7017</v>
      </c>
      <c r="P114" s="927"/>
      <c r="Q114" s="929"/>
      <c r="R114" s="930"/>
      <c r="U114" s="1268"/>
      <c r="V114" s="1268"/>
      <c r="W114" s="1268"/>
      <c r="X114" s="1268"/>
    </row>
    <row r="115" spans="2:24" ht="222" customHeight="1" thickBot="1">
      <c r="B115" s="1588" t="s">
        <v>4014</v>
      </c>
      <c r="C115" s="1589"/>
      <c r="D115" s="1678"/>
      <c r="E115" s="1589"/>
      <c r="F115" s="1589"/>
      <c r="G115" s="1589"/>
      <c r="H115" s="1589"/>
      <c r="I115" s="1678"/>
      <c r="J115" s="1589"/>
      <c r="K115" s="1589"/>
      <c r="L115" s="1589"/>
      <c r="M115" s="1589"/>
      <c r="N115" s="1589"/>
      <c r="O115" s="1612"/>
      <c r="P115" s="800"/>
      <c r="Q115" s="787"/>
      <c r="R115" s="788"/>
    </row>
    <row r="116" spans="2:24" ht="41.25" customHeight="1">
      <c r="B116" s="1605" t="s">
        <v>2615</v>
      </c>
      <c r="C116" s="1606"/>
      <c r="D116" s="1606"/>
      <c r="E116" s="1606"/>
      <c r="F116" s="1606"/>
      <c r="G116" s="1606"/>
      <c r="H116" s="1606"/>
      <c r="I116" s="1606"/>
      <c r="J116" s="1606"/>
      <c r="K116" s="1606"/>
      <c r="L116" s="1606"/>
      <c r="M116" s="1606"/>
      <c r="N116" s="1606"/>
      <c r="O116" s="1611"/>
      <c r="P116" s="924"/>
      <c r="Q116" s="931"/>
      <c r="R116" s="932"/>
    </row>
    <row r="117" spans="2:24" ht="41.25" customHeight="1">
      <c r="B117" s="884" t="s">
        <v>2788</v>
      </c>
      <c r="C117" s="885" t="str">
        <f>B117&amp;" комплект фасадов "&amp;"для корпусов "&amp;E117</f>
        <v>ФВ 151 EVO Вива комплект фасадов для корпусов В 159</v>
      </c>
      <c r="D117" s="886" t="s">
        <v>2617</v>
      </c>
      <c r="E117" s="887" t="s">
        <v>2234</v>
      </c>
      <c r="F117" s="888"/>
      <c r="G117" s="888"/>
      <c r="H117" s="885"/>
      <c r="I117" s="889">
        <v>3</v>
      </c>
      <c r="J117" s="890">
        <v>1128</v>
      </c>
      <c r="K117" s="980">
        <v>1358</v>
      </c>
      <c r="L117" s="980">
        <v>2083</v>
      </c>
      <c r="M117" s="977">
        <f t="shared" ref="M117:M137" si="22">ROUNDUP(CEILING(J117*(1-скидка),1)*(1+наценка),1)</f>
        <v>844</v>
      </c>
      <c r="N117" s="981">
        <f t="shared" ref="N117:N128" si="23">ROUNDUP(CEILING(K117*(1-скидка),1)*(1+наценка),1)</f>
        <v>1017</v>
      </c>
      <c r="O117" s="915">
        <f t="shared" ref="O117:O128" si="24">ROUNDUP(CEILING(L117*(1-скидка),1)*(1+наценка),1)</f>
        <v>1559</v>
      </c>
      <c r="P117" s="927"/>
      <c r="Q117" s="933"/>
      <c r="R117" s="934"/>
    </row>
    <row r="118" spans="2:24" ht="41.25" customHeight="1">
      <c r="B118" s="892" t="s">
        <v>2789</v>
      </c>
      <c r="C118" s="885" t="str">
        <f>B118&amp;" комплект фасадов "&amp;"для корпусов "&amp;E118</f>
        <v>ФВ 201 EVO Вива комплект фасадов для корпусов В 209</v>
      </c>
      <c r="D118" s="893" t="s">
        <v>2619</v>
      </c>
      <c r="E118" s="894" t="s">
        <v>2239</v>
      </c>
      <c r="F118" s="895"/>
      <c r="G118" s="895"/>
      <c r="H118" s="896"/>
      <c r="I118" s="897">
        <v>3</v>
      </c>
      <c r="J118" s="898">
        <v>1391</v>
      </c>
      <c r="K118" s="978">
        <v>1702</v>
      </c>
      <c r="L118" s="978">
        <v>2649</v>
      </c>
      <c r="M118" s="981">
        <f t="shared" si="22"/>
        <v>1041</v>
      </c>
      <c r="N118" s="981">
        <f t="shared" si="23"/>
        <v>1274</v>
      </c>
      <c r="O118" s="915">
        <f t="shared" si="24"/>
        <v>1982</v>
      </c>
      <c r="P118" s="927"/>
      <c r="Q118" s="1700"/>
      <c r="R118" s="1695"/>
    </row>
    <row r="119" spans="2:24" ht="42" customHeight="1">
      <c r="B119" s="892" t="s">
        <v>2790</v>
      </c>
      <c r="C119" s="885" t="str">
        <f>B119&amp;" комплект фасадов "&amp;"для корпусов "&amp;E119</f>
        <v>ФВ 251 EVO Вива комплект фасадов для корпусов В 259</v>
      </c>
      <c r="D119" s="893" t="s">
        <v>2621</v>
      </c>
      <c r="E119" s="894" t="s">
        <v>2243</v>
      </c>
      <c r="F119" s="895"/>
      <c r="G119" s="895"/>
      <c r="H119" s="896"/>
      <c r="I119" s="897">
        <v>4</v>
      </c>
      <c r="J119" s="898">
        <v>1654</v>
      </c>
      <c r="K119" s="978">
        <v>2048</v>
      </c>
      <c r="L119" s="978">
        <v>3209</v>
      </c>
      <c r="M119" s="981">
        <f t="shared" si="22"/>
        <v>1238</v>
      </c>
      <c r="N119" s="981">
        <f t="shared" si="23"/>
        <v>1533</v>
      </c>
      <c r="O119" s="915">
        <f t="shared" si="24"/>
        <v>2401</v>
      </c>
      <c r="P119" s="927"/>
      <c r="Q119" s="1413"/>
      <c r="R119" s="1414"/>
    </row>
    <row r="120" spans="2:24" ht="41.25" customHeight="1">
      <c r="B120" s="892" t="s">
        <v>2791</v>
      </c>
      <c r="C120" s="885" t="str">
        <f>B120&amp;" комплект фасадов "&amp;"для корпусов "&amp;E120&amp;", "&amp;H120</f>
        <v>ФВ 301 EVO Вива комплект фасадов для корпусов В 309, В 991 У</v>
      </c>
      <c r="D120" s="893" t="s">
        <v>2623</v>
      </c>
      <c r="E120" s="894" t="s">
        <v>2247</v>
      </c>
      <c r="F120" s="895"/>
      <c r="G120" s="895"/>
      <c r="H120" s="896" t="s">
        <v>2624</v>
      </c>
      <c r="I120" s="897">
        <v>4</v>
      </c>
      <c r="J120" s="898">
        <v>1920</v>
      </c>
      <c r="K120" s="978">
        <v>2392</v>
      </c>
      <c r="L120" s="978">
        <v>3777</v>
      </c>
      <c r="M120" s="981">
        <f t="shared" si="22"/>
        <v>1437</v>
      </c>
      <c r="N120" s="981">
        <f t="shared" si="23"/>
        <v>1790</v>
      </c>
      <c r="O120" s="915">
        <f t="shared" si="24"/>
        <v>2826</v>
      </c>
      <c r="P120" s="927"/>
      <c r="Q120" s="1413"/>
      <c r="R120" s="1414"/>
    </row>
    <row r="121" spans="2:24" ht="41.25" customHeight="1">
      <c r="B121" s="892" t="s">
        <v>2792</v>
      </c>
      <c r="C121" s="885" t="str">
        <f t="shared" ref="C121:C127" si="25">B121&amp;" комплект фасадов "&amp;"для корпусов "&amp;E121</f>
        <v>ФВ 301-2 EVO Вива комплект фасадов для корпусов В 609</v>
      </c>
      <c r="D121" s="893" t="s">
        <v>2626</v>
      </c>
      <c r="E121" s="894" t="s">
        <v>2272</v>
      </c>
      <c r="F121" s="895"/>
      <c r="G121" s="895"/>
      <c r="H121" s="896"/>
      <c r="I121" s="897">
        <v>8</v>
      </c>
      <c r="J121" s="898">
        <v>3868</v>
      </c>
      <c r="K121" s="978">
        <v>4817</v>
      </c>
      <c r="L121" s="978">
        <v>7554</v>
      </c>
      <c r="M121" s="981">
        <f t="shared" si="22"/>
        <v>2895</v>
      </c>
      <c r="N121" s="981">
        <f t="shared" si="23"/>
        <v>3605</v>
      </c>
      <c r="O121" s="915">
        <f t="shared" si="24"/>
        <v>5652</v>
      </c>
      <c r="P121" s="927"/>
      <c r="Q121" s="1413"/>
      <c r="R121" s="1414"/>
    </row>
    <row r="122" spans="2:24" ht="41.25" customHeight="1">
      <c r="B122" s="892" t="s">
        <v>2793</v>
      </c>
      <c r="C122" s="885" t="str">
        <f t="shared" si="25"/>
        <v>ФВ 351 EVO Вива комплект фасадов для корпусов В 359</v>
      </c>
      <c r="D122" s="893" t="s">
        <v>2628</v>
      </c>
      <c r="E122" s="894" t="s">
        <v>2252</v>
      </c>
      <c r="F122" s="895"/>
      <c r="G122" s="895"/>
      <c r="H122" s="896"/>
      <c r="I122" s="654">
        <v>5</v>
      </c>
      <c r="J122" s="898">
        <v>2183</v>
      </c>
      <c r="K122" s="978">
        <v>2736</v>
      </c>
      <c r="L122" s="978">
        <v>4346</v>
      </c>
      <c r="M122" s="981">
        <f t="shared" si="22"/>
        <v>1634</v>
      </c>
      <c r="N122" s="981">
        <f t="shared" si="23"/>
        <v>2048</v>
      </c>
      <c r="O122" s="915">
        <f t="shared" si="24"/>
        <v>3252</v>
      </c>
      <c r="P122" s="927"/>
      <c r="Q122" s="935"/>
      <c r="R122" s="936"/>
    </row>
    <row r="123" spans="2:24" ht="41.25" customHeight="1">
      <c r="B123" s="892" t="s">
        <v>2794</v>
      </c>
      <c r="C123" s="885" t="str">
        <f t="shared" si="25"/>
        <v>ФВ 351-2 EVO Вива комплект фасадов для корпусов В 709</v>
      </c>
      <c r="D123" s="893" t="s">
        <v>2630</v>
      </c>
      <c r="E123" s="894" t="s">
        <v>2279</v>
      </c>
      <c r="F123" s="895"/>
      <c r="G123" s="895"/>
      <c r="H123" s="896"/>
      <c r="I123" s="654">
        <v>9</v>
      </c>
      <c r="J123" s="898">
        <v>4397</v>
      </c>
      <c r="K123" s="978">
        <v>5506</v>
      </c>
      <c r="L123" s="978">
        <v>8691</v>
      </c>
      <c r="M123" s="981">
        <f t="shared" si="22"/>
        <v>3290</v>
      </c>
      <c r="N123" s="981">
        <f t="shared" si="23"/>
        <v>4120</v>
      </c>
      <c r="O123" s="915">
        <f t="shared" si="24"/>
        <v>6503</v>
      </c>
      <c r="P123" s="927"/>
      <c r="Q123" s="935"/>
      <c r="R123" s="936"/>
    </row>
    <row r="124" spans="2:24" ht="41.25" customHeight="1">
      <c r="B124" s="892" t="s">
        <v>2795</v>
      </c>
      <c r="C124" s="885" t="str">
        <f t="shared" si="25"/>
        <v>ФВ 401 EVO Вива комплект фасадов для корпусов В 409</v>
      </c>
      <c r="D124" s="893" t="s">
        <v>2632</v>
      </c>
      <c r="E124" s="894" t="s">
        <v>2257</v>
      </c>
      <c r="F124" s="895"/>
      <c r="G124" s="895"/>
      <c r="H124" s="896"/>
      <c r="I124" s="897">
        <v>6</v>
      </c>
      <c r="J124" s="898">
        <v>2449</v>
      </c>
      <c r="K124" s="978">
        <v>3079</v>
      </c>
      <c r="L124" s="978">
        <v>4911</v>
      </c>
      <c r="M124" s="981">
        <f t="shared" si="22"/>
        <v>1833</v>
      </c>
      <c r="N124" s="981">
        <f t="shared" si="23"/>
        <v>2304</v>
      </c>
      <c r="O124" s="915">
        <f t="shared" si="24"/>
        <v>3675</v>
      </c>
      <c r="P124" s="927"/>
      <c r="Q124" s="933"/>
      <c r="R124" s="934"/>
    </row>
    <row r="125" spans="2:24" ht="41.25" customHeight="1">
      <c r="B125" s="892" t="s">
        <v>2796</v>
      </c>
      <c r="C125" s="885" t="str">
        <f t="shared" si="25"/>
        <v>ФВ 401-2 EVO Вива комплект фасадов для корпусов В 809</v>
      </c>
      <c r="D125" s="893" t="s">
        <v>2634</v>
      </c>
      <c r="E125" s="894" t="s">
        <v>2284</v>
      </c>
      <c r="F125" s="895"/>
      <c r="G125" s="895"/>
      <c r="H125" s="896"/>
      <c r="I125" s="897">
        <v>11</v>
      </c>
      <c r="J125" s="898">
        <v>4927</v>
      </c>
      <c r="K125" s="978">
        <v>6199</v>
      </c>
      <c r="L125" s="978">
        <v>9813</v>
      </c>
      <c r="M125" s="981">
        <f t="shared" si="22"/>
        <v>3687</v>
      </c>
      <c r="N125" s="981">
        <f t="shared" si="23"/>
        <v>4639</v>
      </c>
      <c r="O125" s="915">
        <f t="shared" si="24"/>
        <v>7343</v>
      </c>
      <c r="P125" s="927"/>
      <c r="Q125" s="933"/>
      <c r="R125" s="934"/>
    </row>
    <row r="126" spans="2:24" ht="41.25" customHeight="1">
      <c r="B126" s="892" t="s">
        <v>2797</v>
      </c>
      <c r="C126" s="885" t="str">
        <f t="shared" si="25"/>
        <v>ФВ 451 EVO Вива комплект фасадов для корпусов В 459</v>
      </c>
      <c r="D126" s="893" t="s">
        <v>2636</v>
      </c>
      <c r="E126" s="894" t="s">
        <v>2262</v>
      </c>
      <c r="F126" s="895"/>
      <c r="G126" s="895"/>
      <c r="H126" s="896"/>
      <c r="I126" s="897">
        <v>7</v>
      </c>
      <c r="J126" s="898">
        <v>2712</v>
      </c>
      <c r="K126" s="978">
        <v>3423</v>
      </c>
      <c r="L126" s="978">
        <v>5482</v>
      </c>
      <c r="M126" s="981">
        <f t="shared" si="22"/>
        <v>2030</v>
      </c>
      <c r="N126" s="981">
        <f t="shared" si="23"/>
        <v>2562</v>
      </c>
      <c r="O126" s="915">
        <f t="shared" si="24"/>
        <v>4102</v>
      </c>
      <c r="P126" s="927"/>
      <c r="Q126" s="929"/>
      <c r="R126" s="930"/>
    </row>
    <row r="127" spans="2:24" ht="41.25" customHeight="1">
      <c r="B127" s="892" t="s">
        <v>2798</v>
      </c>
      <c r="C127" s="885" t="str">
        <f t="shared" si="25"/>
        <v>ФВ 501 EVO Вива комплект фасадов для корпусов В 509</v>
      </c>
      <c r="D127" s="893" t="s">
        <v>2638</v>
      </c>
      <c r="E127" s="894" t="s">
        <v>2267</v>
      </c>
      <c r="F127" s="895"/>
      <c r="G127" s="895"/>
      <c r="H127" s="896"/>
      <c r="I127" s="897">
        <v>7</v>
      </c>
      <c r="J127" s="898">
        <v>2976</v>
      </c>
      <c r="K127" s="978">
        <v>3767</v>
      </c>
      <c r="L127" s="978">
        <v>6039</v>
      </c>
      <c r="M127" s="981">
        <f t="shared" si="22"/>
        <v>2227</v>
      </c>
      <c r="N127" s="981">
        <f t="shared" si="23"/>
        <v>2819</v>
      </c>
      <c r="O127" s="915">
        <f t="shared" si="24"/>
        <v>4519</v>
      </c>
      <c r="P127" s="927"/>
      <c r="Q127" s="929"/>
      <c r="R127" s="930"/>
    </row>
    <row r="128" spans="2:24" ht="41.25" customHeight="1">
      <c r="B128" s="892" t="s">
        <v>2758</v>
      </c>
      <c r="C128" s="885" t="str">
        <f>B128&amp;" комплект фасадов "&amp;"для корпусов "&amp;E128&amp;", "&amp;F128&amp;", "&amp;G128</f>
        <v>ФВ 601 EVO Вива комплект фасадов для корпусов В 609, П 601 В, ПД 600 В</v>
      </c>
      <c r="D128" s="893" t="s">
        <v>2570</v>
      </c>
      <c r="E128" s="894" t="s">
        <v>2272</v>
      </c>
      <c r="F128" s="895" t="s">
        <v>2112</v>
      </c>
      <c r="G128" s="895" t="s">
        <v>2116</v>
      </c>
      <c r="H128" s="896"/>
      <c r="I128" s="897">
        <v>8</v>
      </c>
      <c r="J128" s="898">
        <v>3505</v>
      </c>
      <c r="K128" s="978">
        <v>4457</v>
      </c>
      <c r="L128" s="978">
        <v>7176</v>
      </c>
      <c r="M128" s="981">
        <f t="shared" si="22"/>
        <v>2623</v>
      </c>
      <c r="N128" s="981">
        <f t="shared" si="23"/>
        <v>3335</v>
      </c>
      <c r="O128" s="915">
        <f t="shared" si="24"/>
        <v>5370</v>
      </c>
      <c r="P128" s="927"/>
      <c r="Q128" s="929"/>
      <c r="R128" s="930"/>
    </row>
    <row r="129" spans="2:18" ht="41.25" customHeight="1">
      <c r="B129" s="892" t="s">
        <v>3018</v>
      </c>
      <c r="C129" s="885" t="str">
        <f>B129&amp;" комплект фасадов "&amp;"для корпусов "&amp;E129&amp;", "&amp;H129</f>
        <v>ФВ 301 AL black комплект фасадов для корпусов В 309, В 991 У</v>
      </c>
      <c r="D129" s="893" t="s">
        <v>2623</v>
      </c>
      <c r="E129" s="894" t="s">
        <v>2247</v>
      </c>
      <c r="F129" s="895"/>
      <c r="G129" s="895"/>
      <c r="H129" s="896" t="s">
        <v>2624</v>
      </c>
      <c r="I129" s="897">
        <v>9</v>
      </c>
      <c r="J129" s="898">
        <v>5131</v>
      </c>
      <c r="K129" s="978"/>
      <c r="L129" s="978"/>
      <c r="M129" s="981">
        <f t="shared" si="22"/>
        <v>3840</v>
      </c>
      <c r="N129" s="1270"/>
      <c r="O129" s="915"/>
      <c r="P129" s="927"/>
      <c r="Q129" s="929"/>
      <c r="R129" s="930"/>
    </row>
    <row r="130" spans="2:18" ht="41.25" customHeight="1">
      <c r="B130" s="892" t="s">
        <v>3019</v>
      </c>
      <c r="C130" s="885" t="str">
        <f t="shared" ref="C130:C136" si="26">B130&amp;" комплект фасадов "&amp;"для корпусов "&amp;E130</f>
        <v>ФВ 301-2 AL black комплект фасадов для корпусов В 609</v>
      </c>
      <c r="D130" s="893" t="s">
        <v>2626</v>
      </c>
      <c r="E130" s="894" t="s">
        <v>2272</v>
      </c>
      <c r="F130" s="895"/>
      <c r="G130" s="895"/>
      <c r="H130" s="896"/>
      <c r="I130" s="897">
        <v>12</v>
      </c>
      <c r="J130" s="898">
        <v>10266</v>
      </c>
      <c r="K130" s="978"/>
      <c r="L130" s="978"/>
      <c r="M130" s="981">
        <f t="shared" si="22"/>
        <v>7682</v>
      </c>
      <c r="N130" s="1270"/>
      <c r="O130" s="915"/>
      <c r="P130" s="927"/>
      <c r="Q130" s="929"/>
      <c r="R130" s="930"/>
    </row>
    <row r="131" spans="2:18" ht="41.25" customHeight="1">
      <c r="B131" s="892" t="s">
        <v>3020</v>
      </c>
      <c r="C131" s="885" t="str">
        <f t="shared" si="26"/>
        <v>ФВ 351 AL black комплект фасадов для корпусов В 359</v>
      </c>
      <c r="D131" s="893" t="s">
        <v>2628</v>
      </c>
      <c r="E131" s="894" t="s">
        <v>2252</v>
      </c>
      <c r="F131" s="895"/>
      <c r="G131" s="895"/>
      <c r="H131" s="896"/>
      <c r="I131" s="897">
        <v>11</v>
      </c>
      <c r="J131" s="898">
        <v>5395</v>
      </c>
      <c r="K131" s="978"/>
      <c r="L131" s="978"/>
      <c r="M131" s="981">
        <f t="shared" si="22"/>
        <v>4037</v>
      </c>
      <c r="N131" s="1270"/>
      <c r="O131" s="915"/>
      <c r="P131" s="927"/>
      <c r="Q131" s="929"/>
      <c r="R131" s="930"/>
    </row>
    <row r="132" spans="2:18" ht="41.25" customHeight="1">
      <c r="B132" s="892" t="s">
        <v>3021</v>
      </c>
      <c r="C132" s="885" t="str">
        <f t="shared" si="26"/>
        <v>ФВ 351-2 AL black комплект фасадов для корпусов В 709</v>
      </c>
      <c r="D132" s="893" t="s">
        <v>2630</v>
      </c>
      <c r="E132" s="894" t="s">
        <v>2279</v>
      </c>
      <c r="F132" s="895"/>
      <c r="G132" s="895"/>
      <c r="H132" s="896"/>
      <c r="I132" s="897">
        <v>14</v>
      </c>
      <c r="J132" s="898">
        <v>10786</v>
      </c>
      <c r="K132" s="978"/>
      <c r="L132" s="978"/>
      <c r="M132" s="981">
        <f t="shared" si="22"/>
        <v>8071</v>
      </c>
      <c r="N132" s="1270"/>
      <c r="O132" s="915"/>
      <c r="P132" s="927"/>
      <c r="Q132" s="929"/>
      <c r="R132" s="930"/>
    </row>
    <row r="133" spans="2:18" ht="41.25" customHeight="1">
      <c r="B133" s="892" t="s">
        <v>3022</v>
      </c>
      <c r="C133" s="885" t="str">
        <f t="shared" si="26"/>
        <v>ФВ 401 AL black комплект фасадов для корпусов В 409</v>
      </c>
      <c r="D133" s="893" t="s">
        <v>2632</v>
      </c>
      <c r="E133" s="894" t="s">
        <v>2257</v>
      </c>
      <c r="F133" s="895"/>
      <c r="G133" s="895"/>
      <c r="H133" s="896"/>
      <c r="I133" s="897">
        <v>12</v>
      </c>
      <c r="J133" s="898">
        <v>5654</v>
      </c>
      <c r="K133" s="978"/>
      <c r="L133" s="978"/>
      <c r="M133" s="981">
        <f t="shared" si="22"/>
        <v>4231</v>
      </c>
      <c r="N133" s="1270"/>
      <c r="O133" s="915"/>
      <c r="P133" s="927"/>
      <c r="Q133" s="929"/>
      <c r="R133" s="930"/>
    </row>
    <row r="134" spans="2:18" ht="41.25" customHeight="1">
      <c r="B134" s="892" t="s">
        <v>3023</v>
      </c>
      <c r="C134" s="885" t="str">
        <f t="shared" si="26"/>
        <v>ФВ 401-2 AL black комплект фасадов для корпусов В 809</v>
      </c>
      <c r="D134" s="893" t="s">
        <v>2634</v>
      </c>
      <c r="E134" s="894" t="s">
        <v>2284</v>
      </c>
      <c r="F134" s="895"/>
      <c r="G134" s="895"/>
      <c r="H134" s="896"/>
      <c r="I134" s="897">
        <v>16</v>
      </c>
      <c r="J134" s="898">
        <v>11310</v>
      </c>
      <c r="K134" s="978"/>
      <c r="L134" s="978"/>
      <c r="M134" s="981">
        <f t="shared" si="22"/>
        <v>8463</v>
      </c>
      <c r="N134" s="1270"/>
      <c r="O134" s="915"/>
      <c r="P134" s="927"/>
      <c r="Q134" s="929"/>
      <c r="R134" s="930"/>
    </row>
    <row r="135" spans="2:18" ht="41.25" customHeight="1">
      <c r="B135" s="892" t="s">
        <v>3024</v>
      </c>
      <c r="C135" s="885" t="str">
        <f t="shared" si="26"/>
        <v>ФВ 451 AL black комплект фасадов для корпусов В 459</v>
      </c>
      <c r="D135" s="893" t="s">
        <v>2636</v>
      </c>
      <c r="E135" s="894" t="s">
        <v>2262</v>
      </c>
      <c r="F135" s="895"/>
      <c r="G135" s="895"/>
      <c r="H135" s="896"/>
      <c r="I135" s="897">
        <v>14</v>
      </c>
      <c r="J135" s="898">
        <v>5915</v>
      </c>
      <c r="K135" s="978"/>
      <c r="L135" s="978"/>
      <c r="M135" s="981">
        <f t="shared" si="22"/>
        <v>4426</v>
      </c>
      <c r="N135" s="1270"/>
      <c r="O135" s="915"/>
      <c r="P135" s="927"/>
      <c r="Q135" s="929"/>
      <c r="R135" s="930"/>
    </row>
    <row r="136" spans="2:18" ht="41.25" customHeight="1">
      <c r="B136" s="892" t="s">
        <v>3025</v>
      </c>
      <c r="C136" s="885" t="str">
        <f t="shared" si="26"/>
        <v>ФВ 501 AL black комплект фасадов для корпусов В 509</v>
      </c>
      <c r="D136" s="893" t="s">
        <v>2638</v>
      </c>
      <c r="E136" s="894" t="s">
        <v>2267</v>
      </c>
      <c r="F136" s="895"/>
      <c r="G136" s="895"/>
      <c r="H136" s="896"/>
      <c r="I136" s="654">
        <v>15</v>
      </c>
      <c r="J136" s="898">
        <v>6175</v>
      </c>
      <c r="K136" s="978"/>
      <c r="L136" s="978"/>
      <c r="M136" s="981">
        <f t="shared" si="22"/>
        <v>4621</v>
      </c>
      <c r="N136" s="1270"/>
      <c r="O136" s="915"/>
      <c r="P136" s="927"/>
      <c r="Q136" s="929"/>
      <c r="R136" s="930"/>
    </row>
    <row r="137" spans="2:18" ht="41.25" customHeight="1">
      <c r="B137" s="892" t="s">
        <v>3017</v>
      </c>
      <c r="C137" s="885" t="str">
        <f>B137&amp;" комплект фасадов "&amp;"для корпусов "&amp;E137&amp;", "&amp;F137&amp;", "&amp;G137</f>
        <v>ФВ 601 AL black комплект фасадов для корпусов В 609, П 601 В, ПД 600 В</v>
      </c>
      <c r="D137" s="893" t="s">
        <v>2570</v>
      </c>
      <c r="E137" s="894" t="s">
        <v>2272</v>
      </c>
      <c r="F137" s="895" t="s">
        <v>2112</v>
      </c>
      <c r="G137" s="895" t="s">
        <v>2116</v>
      </c>
      <c r="H137" s="896"/>
      <c r="I137" s="897">
        <v>18</v>
      </c>
      <c r="J137" s="898">
        <v>6699</v>
      </c>
      <c r="K137" s="978"/>
      <c r="L137" s="978"/>
      <c r="M137" s="981">
        <f t="shared" si="22"/>
        <v>5013</v>
      </c>
      <c r="N137" s="1271"/>
      <c r="O137" s="920"/>
      <c r="P137" s="927"/>
      <c r="Q137" s="929"/>
      <c r="R137" s="930"/>
    </row>
    <row r="138" spans="2:18" ht="41.25" customHeight="1">
      <c r="B138" s="892" t="s">
        <v>3977</v>
      </c>
      <c r="C138" s="885" t="str">
        <f>B138&amp;" комплект фасадов "&amp;"для корпусов "&amp;E138&amp;", "&amp;H138</f>
        <v>ФВ 301 AL gold комплект фасадов для корпусов В 309, В 991 У</v>
      </c>
      <c r="D138" s="893" t="s">
        <v>2623</v>
      </c>
      <c r="E138" s="894" t="s">
        <v>2247</v>
      </c>
      <c r="F138" s="895"/>
      <c r="G138" s="895"/>
      <c r="H138" s="896" t="s">
        <v>2624</v>
      </c>
      <c r="I138" s="1325">
        <v>9</v>
      </c>
      <c r="J138" s="898">
        <v>5131</v>
      </c>
      <c r="K138" s="978"/>
      <c r="L138" s="978"/>
      <c r="M138" s="981">
        <f t="shared" ref="M138:M155" si="27">ROUNDUP(CEILING(J138*(1-скидка),1)*(1+наценка),1)</f>
        <v>3840</v>
      </c>
      <c r="N138" s="1270"/>
      <c r="O138" s="915"/>
      <c r="P138" s="927"/>
      <c r="Q138" s="929"/>
      <c r="R138" s="930"/>
    </row>
    <row r="139" spans="2:18" ht="41.25" customHeight="1">
      <c r="B139" s="892" t="s">
        <v>3978</v>
      </c>
      <c r="C139" s="885" t="str">
        <f t="shared" ref="C139:C145" si="28">B139&amp;" комплект фасадов "&amp;"для корпусов "&amp;E139</f>
        <v>ФВ 301-2 AL gold комплект фасадов для корпусов В 609</v>
      </c>
      <c r="D139" s="893" t="s">
        <v>2626</v>
      </c>
      <c r="E139" s="894" t="s">
        <v>2272</v>
      </c>
      <c r="F139" s="895"/>
      <c r="G139" s="895"/>
      <c r="H139" s="896"/>
      <c r="I139" s="1325">
        <v>12</v>
      </c>
      <c r="J139" s="898">
        <v>10266</v>
      </c>
      <c r="K139" s="978"/>
      <c r="L139" s="978"/>
      <c r="M139" s="981">
        <f t="shared" si="27"/>
        <v>7682</v>
      </c>
      <c r="N139" s="1270"/>
      <c r="O139" s="915"/>
      <c r="P139" s="927"/>
      <c r="Q139" s="929"/>
      <c r="R139" s="930"/>
    </row>
    <row r="140" spans="2:18" ht="41.25" customHeight="1">
      <c r="B140" s="892" t="s">
        <v>3979</v>
      </c>
      <c r="C140" s="885" t="str">
        <f t="shared" si="28"/>
        <v>ФВ 351 AL gold комплект фасадов для корпусов В 359</v>
      </c>
      <c r="D140" s="893" t="s">
        <v>2628</v>
      </c>
      <c r="E140" s="894" t="s">
        <v>2252</v>
      </c>
      <c r="F140" s="895"/>
      <c r="G140" s="895"/>
      <c r="H140" s="896"/>
      <c r="I140" s="1325">
        <v>11</v>
      </c>
      <c r="J140" s="898">
        <v>5395</v>
      </c>
      <c r="K140" s="978"/>
      <c r="L140" s="978"/>
      <c r="M140" s="981">
        <f t="shared" si="27"/>
        <v>4037</v>
      </c>
      <c r="N140" s="1270"/>
      <c r="O140" s="915"/>
      <c r="P140" s="927"/>
      <c r="Q140" s="929"/>
      <c r="R140" s="930"/>
    </row>
    <row r="141" spans="2:18" ht="41.25" customHeight="1">
      <c r="B141" s="892" t="s">
        <v>3980</v>
      </c>
      <c r="C141" s="885" t="str">
        <f t="shared" si="28"/>
        <v>ФВ 351-2 AL gold комплект фасадов для корпусов В 709</v>
      </c>
      <c r="D141" s="893" t="s">
        <v>2630</v>
      </c>
      <c r="E141" s="894" t="s">
        <v>2279</v>
      </c>
      <c r="F141" s="895"/>
      <c r="G141" s="895"/>
      <c r="H141" s="896"/>
      <c r="I141" s="1325">
        <v>14</v>
      </c>
      <c r="J141" s="898">
        <v>10786</v>
      </c>
      <c r="K141" s="978"/>
      <c r="L141" s="978"/>
      <c r="M141" s="981">
        <f t="shared" si="27"/>
        <v>8071</v>
      </c>
      <c r="N141" s="1270"/>
      <c r="O141" s="915"/>
      <c r="P141" s="927"/>
      <c r="Q141" s="929"/>
      <c r="R141" s="930"/>
    </row>
    <row r="142" spans="2:18" ht="41.25" customHeight="1">
      <c r="B142" s="892" t="s">
        <v>3981</v>
      </c>
      <c r="C142" s="885" t="str">
        <f t="shared" si="28"/>
        <v>ФВ 401 AL gold комплект фасадов для корпусов В 409</v>
      </c>
      <c r="D142" s="893" t="s">
        <v>2632</v>
      </c>
      <c r="E142" s="894" t="s">
        <v>2257</v>
      </c>
      <c r="F142" s="895"/>
      <c r="G142" s="895"/>
      <c r="H142" s="896"/>
      <c r="I142" s="1325">
        <v>12</v>
      </c>
      <c r="J142" s="898">
        <v>5654</v>
      </c>
      <c r="K142" s="978"/>
      <c r="L142" s="978"/>
      <c r="M142" s="981">
        <f t="shared" si="27"/>
        <v>4231</v>
      </c>
      <c r="N142" s="1270"/>
      <c r="O142" s="915"/>
      <c r="P142" s="927"/>
      <c r="Q142" s="929"/>
      <c r="R142" s="930"/>
    </row>
    <row r="143" spans="2:18" ht="41.25" customHeight="1">
      <c r="B143" s="892" t="s">
        <v>3982</v>
      </c>
      <c r="C143" s="885" t="str">
        <f t="shared" si="28"/>
        <v>ФВ 401-2 AL gold комплект фасадов для корпусов В 809</v>
      </c>
      <c r="D143" s="893" t="s">
        <v>2634</v>
      </c>
      <c r="E143" s="894" t="s">
        <v>2284</v>
      </c>
      <c r="F143" s="895"/>
      <c r="G143" s="895"/>
      <c r="H143" s="896"/>
      <c r="I143" s="1325">
        <v>16</v>
      </c>
      <c r="J143" s="898">
        <v>11310</v>
      </c>
      <c r="K143" s="978"/>
      <c r="L143" s="978"/>
      <c r="M143" s="981">
        <f t="shared" si="27"/>
        <v>8463</v>
      </c>
      <c r="N143" s="1270"/>
      <c r="O143" s="915"/>
      <c r="P143" s="927"/>
      <c r="Q143" s="929"/>
      <c r="R143" s="930"/>
    </row>
    <row r="144" spans="2:18" ht="41.25" customHeight="1">
      <c r="B144" s="892" t="s">
        <v>3983</v>
      </c>
      <c r="C144" s="885" t="str">
        <f t="shared" si="28"/>
        <v>ФВ 451 AL gold комплект фасадов для корпусов В 459</v>
      </c>
      <c r="D144" s="893" t="s">
        <v>2636</v>
      </c>
      <c r="E144" s="894" t="s">
        <v>2262</v>
      </c>
      <c r="F144" s="895"/>
      <c r="G144" s="895"/>
      <c r="H144" s="896"/>
      <c r="I144" s="1325">
        <v>14</v>
      </c>
      <c r="J144" s="898">
        <v>5915</v>
      </c>
      <c r="K144" s="978"/>
      <c r="L144" s="978"/>
      <c r="M144" s="981">
        <f t="shared" si="27"/>
        <v>4426</v>
      </c>
      <c r="N144" s="1270"/>
      <c r="O144" s="915"/>
      <c r="P144" s="927"/>
      <c r="Q144" s="929"/>
      <c r="R144" s="930"/>
    </row>
    <row r="145" spans="2:18" ht="41.25" customHeight="1">
      <c r="B145" s="892" t="s">
        <v>3984</v>
      </c>
      <c r="C145" s="885" t="str">
        <f t="shared" si="28"/>
        <v>ФВ 501 AL gold комплект фасадов для корпусов В 509</v>
      </c>
      <c r="D145" s="893" t="s">
        <v>2638</v>
      </c>
      <c r="E145" s="894" t="s">
        <v>2267</v>
      </c>
      <c r="F145" s="895"/>
      <c r="G145" s="895"/>
      <c r="H145" s="896"/>
      <c r="I145" s="654">
        <v>15</v>
      </c>
      <c r="J145" s="898">
        <v>6175</v>
      </c>
      <c r="K145" s="978"/>
      <c r="L145" s="978"/>
      <c r="M145" s="981">
        <f t="shared" si="27"/>
        <v>4621</v>
      </c>
      <c r="N145" s="1270"/>
      <c r="O145" s="915"/>
      <c r="P145" s="927"/>
      <c r="Q145" s="929"/>
      <c r="R145" s="930"/>
    </row>
    <row r="146" spans="2:18" ht="41.25" customHeight="1">
      <c r="B146" s="892" t="s">
        <v>3976</v>
      </c>
      <c r="C146" s="885" t="str">
        <f>B146&amp;" комплект фасадов "&amp;"для корпусов "&amp;E146&amp;", "&amp;F146&amp;", "&amp;G146</f>
        <v>ФВ 601 AL gold комплект фасадов для корпусов В 609, П 601 В, ПД 600 В</v>
      </c>
      <c r="D146" s="893" t="s">
        <v>2570</v>
      </c>
      <c r="E146" s="894" t="s">
        <v>2272</v>
      </c>
      <c r="F146" s="895" t="s">
        <v>2112</v>
      </c>
      <c r="G146" s="895" t="s">
        <v>2116</v>
      </c>
      <c r="H146" s="896"/>
      <c r="I146" s="1325">
        <v>18</v>
      </c>
      <c r="J146" s="898">
        <v>6699</v>
      </c>
      <c r="K146" s="978"/>
      <c r="L146" s="978"/>
      <c r="M146" s="981">
        <f t="shared" si="27"/>
        <v>5013</v>
      </c>
      <c r="N146" s="1271"/>
      <c r="O146" s="920"/>
      <c r="P146" s="927"/>
      <c r="Q146" s="929"/>
      <c r="R146" s="930"/>
    </row>
    <row r="147" spans="2:18" ht="41.25" customHeight="1">
      <c r="B147" s="892" t="s">
        <v>3638</v>
      </c>
      <c r="C147" s="885" t="str">
        <f>B147&amp;" комплект фасадов "&amp;"для корпусов "&amp;E147&amp;", "&amp;H147</f>
        <v>ФВ 301 AL black Мору комплект фасадов для корпусов В 309, В 991 У</v>
      </c>
      <c r="D147" s="893" t="s">
        <v>2623</v>
      </c>
      <c r="E147" s="894" t="s">
        <v>2247</v>
      </c>
      <c r="F147" s="895"/>
      <c r="G147" s="895"/>
      <c r="H147" s="896" t="s">
        <v>2624</v>
      </c>
      <c r="I147" s="1328">
        <v>9</v>
      </c>
      <c r="J147" s="898">
        <v>8579</v>
      </c>
      <c r="K147" s="978"/>
      <c r="L147" s="978"/>
      <c r="M147" s="981">
        <f t="shared" si="27"/>
        <v>6419</v>
      </c>
      <c r="N147" s="1270"/>
      <c r="O147" s="915"/>
      <c r="P147" s="927"/>
      <c r="Q147" s="929"/>
      <c r="R147" s="930"/>
    </row>
    <row r="148" spans="2:18" ht="41.25" customHeight="1">
      <c r="B148" s="892" t="s">
        <v>3639</v>
      </c>
      <c r="C148" s="885" t="str">
        <f t="shared" ref="C148:C154" si="29">B148&amp;" комплект фасадов "&amp;"для корпусов "&amp;E148</f>
        <v>ФВ 301-2 AL black Мору комплект фасадов для корпусов В 609</v>
      </c>
      <c r="D148" s="893" t="s">
        <v>2626</v>
      </c>
      <c r="E148" s="894" t="s">
        <v>2272</v>
      </c>
      <c r="F148" s="895"/>
      <c r="G148" s="895"/>
      <c r="H148" s="896"/>
      <c r="I148" s="1328">
        <v>12</v>
      </c>
      <c r="J148" s="898">
        <v>17154</v>
      </c>
      <c r="K148" s="978"/>
      <c r="L148" s="978"/>
      <c r="M148" s="981">
        <f t="shared" si="27"/>
        <v>12835</v>
      </c>
      <c r="N148" s="1270"/>
      <c r="O148" s="915"/>
      <c r="P148" s="927"/>
      <c r="Q148" s="929"/>
      <c r="R148" s="930"/>
    </row>
    <row r="149" spans="2:18" ht="41.25" customHeight="1">
      <c r="B149" s="892" t="s">
        <v>3640</v>
      </c>
      <c r="C149" s="885" t="str">
        <f t="shared" si="29"/>
        <v>ФВ 351 AL black Мору комплект фасадов для корпусов В 359</v>
      </c>
      <c r="D149" s="893" t="s">
        <v>2628</v>
      </c>
      <c r="E149" s="894" t="s">
        <v>2252</v>
      </c>
      <c r="F149" s="895"/>
      <c r="G149" s="895"/>
      <c r="H149" s="896"/>
      <c r="I149" s="1328">
        <v>11</v>
      </c>
      <c r="J149" s="898">
        <v>9488</v>
      </c>
      <c r="K149" s="978"/>
      <c r="L149" s="978"/>
      <c r="M149" s="981">
        <f t="shared" si="27"/>
        <v>7099</v>
      </c>
      <c r="N149" s="1270"/>
      <c r="O149" s="915"/>
      <c r="P149" s="927"/>
      <c r="Q149" s="929"/>
      <c r="R149" s="930"/>
    </row>
    <row r="150" spans="2:18" ht="41.25" customHeight="1">
      <c r="B150" s="892" t="s">
        <v>3641</v>
      </c>
      <c r="C150" s="885" t="str">
        <f t="shared" si="29"/>
        <v>ФВ 351-2 AL black Мору комплект фасадов для корпусов В 709</v>
      </c>
      <c r="D150" s="893" t="s">
        <v>2630</v>
      </c>
      <c r="E150" s="894" t="s">
        <v>2279</v>
      </c>
      <c r="F150" s="895"/>
      <c r="G150" s="895"/>
      <c r="H150" s="896"/>
      <c r="I150" s="1328">
        <v>14</v>
      </c>
      <c r="J150" s="898">
        <v>18972</v>
      </c>
      <c r="K150" s="978"/>
      <c r="L150" s="978"/>
      <c r="M150" s="981">
        <f t="shared" si="27"/>
        <v>14195</v>
      </c>
      <c r="N150" s="1270"/>
      <c r="O150" s="915"/>
      <c r="P150" s="927"/>
      <c r="Q150" s="929"/>
      <c r="R150" s="930"/>
    </row>
    <row r="151" spans="2:18" ht="41.25" customHeight="1">
      <c r="B151" s="892" t="s">
        <v>3642</v>
      </c>
      <c r="C151" s="885" t="str">
        <f t="shared" si="29"/>
        <v>ФВ 401 AL black Мору комплект фасадов для корпусов В 409</v>
      </c>
      <c r="D151" s="893" t="s">
        <v>2632</v>
      </c>
      <c r="E151" s="894" t="s">
        <v>2257</v>
      </c>
      <c r="F151" s="895"/>
      <c r="G151" s="895"/>
      <c r="H151" s="896"/>
      <c r="I151" s="1328">
        <v>12</v>
      </c>
      <c r="J151" s="898">
        <v>10394</v>
      </c>
      <c r="K151" s="978"/>
      <c r="L151" s="978"/>
      <c r="M151" s="981">
        <f t="shared" si="27"/>
        <v>7777</v>
      </c>
      <c r="N151" s="1270"/>
      <c r="O151" s="915"/>
      <c r="P151" s="927"/>
      <c r="Q151" s="929"/>
      <c r="R151" s="930"/>
    </row>
    <row r="152" spans="2:18" ht="41.25" customHeight="1">
      <c r="B152" s="892" t="s">
        <v>3643</v>
      </c>
      <c r="C152" s="885" t="str">
        <f t="shared" si="29"/>
        <v>ФВ 401-2 AL black Мору комплект фасадов для корпусов В 809</v>
      </c>
      <c r="D152" s="893" t="s">
        <v>2634</v>
      </c>
      <c r="E152" s="894" t="s">
        <v>2284</v>
      </c>
      <c r="F152" s="895"/>
      <c r="G152" s="895"/>
      <c r="H152" s="896"/>
      <c r="I152" s="1328">
        <v>16</v>
      </c>
      <c r="J152" s="898">
        <v>20791</v>
      </c>
      <c r="K152" s="978"/>
      <c r="L152" s="978"/>
      <c r="M152" s="981">
        <f t="shared" si="27"/>
        <v>15556</v>
      </c>
      <c r="N152" s="1270"/>
      <c r="O152" s="915"/>
      <c r="P152" s="927"/>
      <c r="Q152" s="929"/>
      <c r="R152" s="930"/>
    </row>
    <row r="153" spans="2:18" ht="41.25" customHeight="1">
      <c r="B153" s="892" t="s">
        <v>3644</v>
      </c>
      <c r="C153" s="885" t="str">
        <f t="shared" si="29"/>
        <v>ФВ 451 AL black Мору комплект фасадов для корпусов В 459</v>
      </c>
      <c r="D153" s="893" t="s">
        <v>2636</v>
      </c>
      <c r="E153" s="894" t="s">
        <v>2262</v>
      </c>
      <c r="F153" s="895"/>
      <c r="G153" s="895"/>
      <c r="H153" s="896"/>
      <c r="I153" s="1328">
        <v>14</v>
      </c>
      <c r="J153" s="898">
        <v>11303</v>
      </c>
      <c r="K153" s="978"/>
      <c r="L153" s="978"/>
      <c r="M153" s="981">
        <f t="shared" si="27"/>
        <v>8457</v>
      </c>
      <c r="N153" s="1270"/>
      <c r="O153" s="915"/>
      <c r="P153" s="927"/>
      <c r="Q153" s="929"/>
      <c r="R153" s="930"/>
    </row>
    <row r="154" spans="2:18" ht="41.25" customHeight="1">
      <c r="B154" s="892" t="s">
        <v>3645</v>
      </c>
      <c r="C154" s="885" t="str">
        <f t="shared" si="29"/>
        <v>ФВ 501 AL black Мору комплект фасадов для корпусов В 509</v>
      </c>
      <c r="D154" s="893" t="s">
        <v>2638</v>
      </c>
      <c r="E154" s="894" t="s">
        <v>2267</v>
      </c>
      <c r="F154" s="895"/>
      <c r="G154" s="895"/>
      <c r="H154" s="896"/>
      <c r="I154" s="654">
        <v>15</v>
      </c>
      <c r="J154" s="898">
        <v>12213</v>
      </c>
      <c r="K154" s="978"/>
      <c r="L154" s="978"/>
      <c r="M154" s="981">
        <f t="shared" si="27"/>
        <v>9138</v>
      </c>
      <c r="N154" s="1270"/>
      <c r="O154" s="915"/>
      <c r="P154" s="927"/>
      <c r="Q154" s="929"/>
      <c r="R154" s="930"/>
    </row>
    <row r="155" spans="2:18" ht="41.25" customHeight="1">
      <c r="B155" s="892" t="s">
        <v>3598</v>
      </c>
      <c r="C155" s="885" t="str">
        <f>B155&amp;" комплект фасадов "&amp;"для корпусов "&amp;E155&amp;", "&amp;F155&amp;", "&amp;G155</f>
        <v>ФВ 601 AL black Мору комплект фасадов для корпусов В 609, П 601 В, ПД 600 В</v>
      </c>
      <c r="D155" s="893" t="s">
        <v>2570</v>
      </c>
      <c r="E155" s="894" t="s">
        <v>2272</v>
      </c>
      <c r="F155" s="895" t="s">
        <v>2112</v>
      </c>
      <c r="G155" s="895" t="s">
        <v>2116</v>
      </c>
      <c r="H155" s="896"/>
      <c r="I155" s="1328">
        <v>18</v>
      </c>
      <c r="J155" s="898">
        <v>14028</v>
      </c>
      <c r="K155" s="978"/>
      <c r="L155" s="978"/>
      <c r="M155" s="981">
        <f t="shared" si="27"/>
        <v>10496</v>
      </c>
      <c r="N155" s="1271"/>
      <c r="O155" s="920"/>
      <c r="P155" s="927"/>
      <c r="Q155" s="929"/>
      <c r="R155" s="930"/>
    </row>
    <row r="156" spans="2:18" ht="41.25" customHeight="1">
      <c r="B156" s="892" t="s">
        <v>3646</v>
      </c>
      <c r="C156" s="885" t="str">
        <f>B156&amp;" комплект фасадов "&amp;"для корпусов "&amp;E156&amp;", "&amp;H156</f>
        <v>ФВ 301 AL gold Мору комплект фасадов для корпусов В 309, В 991 У</v>
      </c>
      <c r="D156" s="893" t="s">
        <v>2623</v>
      </c>
      <c r="E156" s="894" t="s">
        <v>2247</v>
      </c>
      <c r="F156" s="895"/>
      <c r="G156" s="895"/>
      <c r="H156" s="896" t="s">
        <v>2624</v>
      </c>
      <c r="I156" s="1328">
        <v>9</v>
      </c>
      <c r="J156" s="898">
        <v>8579</v>
      </c>
      <c r="K156" s="978"/>
      <c r="L156" s="978"/>
      <c r="M156" s="981">
        <f t="shared" ref="M156:M164" si="30">ROUNDUP(CEILING(J156*(1-скидка),1)*(1+наценка),1)</f>
        <v>6419</v>
      </c>
      <c r="N156" s="1270"/>
      <c r="O156" s="915"/>
      <c r="P156" s="927"/>
      <c r="Q156" s="929"/>
      <c r="R156" s="930"/>
    </row>
    <row r="157" spans="2:18" ht="41.25" customHeight="1">
      <c r="B157" s="892" t="s">
        <v>3647</v>
      </c>
      <c r="C157" s="885" t="str">
        <f t="shared" ref="C157:C163" si="31">B157&amp;" комплект фасадов "&amp;"для корпусов "&amp;E157</f>
        <v>ФВ 301-2 AL gold Мору комплект фасадов для корпусов В 609</v>
      </c>
      <c r="D157" s="893" t="s">
        <v>2626</v>
      </c>
      <c r="E157" s="894" t="s">
        <v>2272</v>
      </c>
      <c r="F157" s="895"/>
      <c r="G157" s="895"/>
      <c r="H157" s="896"/>
      <c r="I157" s="1328">
        <v>12</v>
      </c>
      <c r="J157" s="898">
        <v>17154</v>
      </c>
      <c r="K157" s="978"/>
      <c r="L157" s="978"/>
      <c r="M157" s="981">
        <f t="shared" si="30"/>
        <v>12835</v>
      </c>
      <c r="N157" s="1270"/>
      <c r="O157" s="915"/>
      <c r="P157" s="927"/>
      <c r="Q157" s="929"/>
      <c r="R157" s="930"/>
    </row>
    <row r="158" spans="2:18" ht="41.25" customHeight="1">
      <c r="B158" s="892" t="s">
        <v>3648</v>
      </c>
      <c r="C158" s="885" t="str">
        <f t="shared" si="31"/>
        <v>ФВ 351 AL gold Мору комплект фасадов для корпусов В 359</v>
      </c>
      <c r="D158" s="893" t="s">
        <v>2628</v>
      </c>
      <c r="E158" s="894" t="s">
        <v>2252</v>
      </c>
      <c r="F158" s="895"/>
      <c r="G158" s="895"/>
      <c r="H158" s="896"/>
      <c r="I158" s="1328">
        <v>11</v>
      </c>
      <c r="J158" s="898">
        <v>9488</v>
      </c>
      <c r="K158" s="978"/>
      <c r="L158" s="978"/>
      <c r="M158" s="981">
        <f t="shared" si="30"/>
        <v>7099</v>
      </c>
      <c r="N158" s="1270"/>
      <c r="O158" s="915"/>
      <c r="P158" s="927"/>
      <c r="Q158" s="929"/>
      <c r="R158" s="930"/>
    </row>
    <row r="159" spans="2:18" ht="41.25" customHeight="1">
      <c r="B159" s="892" t="s">
        <v>3649</v>
      </c>
      <c r="C159" s="885" t="str">
        <f t="shared" si="31"/>
        <v>ФВ 351-2 AL gold Мору комплект фасадов для корпусов В 709</v>
      </c>
      <c r="D159" s="893" t="s">
        <v>2630</v>
      </c>
      <c r="E159" s="894" t="s">
        <v>2279</v>
      </c>
      <c r="F159" s="895"/>
      <c r="G159" s="895"/>
      <c r="H159" s="896"/>
      <c r="I159" s="1328">
        <v>14</v>
      </c>
      <c r="J159" s="898">
        <v>18972</v>
      </c>
      <c r="K159" s="978"/>
      <c r="L159" s="978"/>
      <c r="M159" s="981">
        <f t="shared" si="30"/>
        <v>14195</v>
      </c>
      <c r="N159" s="1270"/>
      <c r="O159" s="915"/>
      <c r="P159" s="927"/>
      <c r="Q159" s="929"/>
      <c r="R159" s="930"/>
    </row>
    <row r="160" spans="2:18" ht="41.25" customHeight="1">
      <c r="B160" s="892" t="s">
        <v>3650</v>
      </c>
      <c r="C160" s="885" t="str">
        <f t="shared" si="31"/>
        <v>ФВ 401 AL gold Мору комплект фасадов для корпусов В 409</v>
      </c>
      <c r="D160" s="893" t="s">
        <v>2632</v>
      </c>
      <c r="E160" s="894" t="s">
        <v>2257</v>
      </c>
      <c r="F160" s="895"/>
      <c r="G160" s="895"/>
      <c r="H160" s="896"/>
      <c r="I160" s="1328">
        <v>12</v>
      </c>
      <c r="J160" s="898">
        <v>10394</v>
      </c>
      <c r="K160" s="978"/>
      <c r="L160" s="978"/>
      <c r="M160" s="981">
        <f t="shared" si="30"/>
        <v>7777</v>
      </c>
      <c r="N160" s="1270"/>
      <c r="O160" s="915"/>
      <c r="P160" s="927"/>
      <c r="Q160" s="929"/>
      <c r="R160" s="930"/>
    </row>
    <row r="161" spans="2:18" ht="41.25" customHeight="1">
      <c r="B161" s="892" t="s">
        <v>3651</v>
      </c>
      <c r="C161" s="885" t="str">
        <f t="shared" si="31"/>
        <v>ФВ 401-2 AL gold Мору комплект фасадов для корпусов В 809</v>
      </c>
      <c r="D161" s="893" t="s">
        <v>2634</v>
      </c>
      <c r="E161" s="894" t="s">
        <v>2284</v>
      </c>
      <c r="F161" s="895"/>
      <c r="G161" s="895"/>
      <c r="H161" s="896"/>
      <c r="I161" s="1328">
        <v>16</v>
      </c>
      <c r="J161" s="898">
        <v>20791</v>
      </c>
      <c r="K161" s="978"/>
      <c r="L161" s="978"/>
      <c r="M161" s="981">
        <f t="shared" si="30"/>
        <v>15556</v>
      </c>
      <c r="N161" s="1270"/>
      <c r="O161" s="915"/>
      <c r="P161" s="927"/>
      <c r="Q161" s="929"/>
      <c r="R161" s="930"/>
    </row>
    <row r="162" spans="2:18" ht="41.25" customHeight="1">
      <c r="B162" s="892" t="s">
        <v>3652</v>
      </c>
      <c r="C162" s="885" t="str">
        <f t="shared" si="31"/>
        <v>ФВ 451 AL gold Мору комплект фасадов для корпусов В 459</v>
      </c>
      <c r="D162" s="893" t="s">
        <v>2636</v>
      </c>
      <c r="E162" s="894" t="s">
        <v>2262</v>
      </c>
      <c r="F162" s="895"/>
      <c r="G162" s="895"/>
      <c r="H162" s="896"/>
      <c r="I162" s="1328">
        <v>14</v>
      </c>
      <c r="J162" s="898">
        <v>11303</v>
      </c>
      <c r="K162" s="978"/>
      <c r="L162" s="978"/>
      <c r="M162" s="981">
        <f t="shared" si="30"/>
        <v>8457</v>
      </c>
      <c r="N162" s="1270"/>
      <c r="O162" s="915"/>
      <c r="P162" s="927"/>
      <c r="Q162" s="929"/>
      <c r="R162" s="930"/>
    </row>
    <row r="163" spans="2:18" ht="41.25" customHeight="1">
      <c r="B163" s="892" t="s">
        <v>3653</v>
      </c>
      <c r="C163" s="885" t="str">
        <f t="shared" si="31"/>
        <v>ФВ 501 AL gold Мору комплект фасадов для корпусов В 509</v>
      </c>
      <c r="D163" s="893" t="s">
        <v>2638</v>
      </c>
      <c r="E163" s="894" t="s">
        <v>2267</v>
      </c>
      <c r="F163" s="895"/>
      <c r="G163" s="895"/>
      <c r="H163" s="896"/>
      <c r="I163" s="654">
        <v>15</v>
      </c>
      <c r="J163" s="898">
        <v>12213</v>
      </c>
      <c r="K163" s="978"/>
      <c r="L163" s="978"/>
      <c r="M163" s="981">
        <f t="shared" si="30"/>
        <v>9138</v>
      </c>
      <c r="N163" s="1270"/>
      <c r="O163" s="915"/>
      <c r="P163" s="927"/>
      <c r="Q163" s="929"/>
      <c r="R163" s="930"/>
    </row>
    <row r="164" spans="2:18" ht="41.25" customHeight="1">
      <c r="B164" s="892" t="s">
        <v>3606</v>
      </c>
      <c r="C164" s="885" t="str">
        <f>B164&amp;" комплект фасадов "&amp;"для корпусов "&amp;E164&amp;", "&amp;F164&amp;", "&amp;G164</f>
        <v>ФВ 601 AL gold Мору комплект фасадов для корпусов В 609, П 601 В, ПД 600 В</v>
      </c>
      <c r="D164" s="893" t="s">
        <v>2570</v>
      </c>
      <c r="E164" s="894" t="s">
        <v>2272</v>
      </c>
      <c r="F164" s="895" t="s">
        <v>2112</v>
      </c>
      <c r="G164" s="895" t="s">
        <v>2116</v>
      </c>
      <c r="H164" s="896"/>
      <c r="I164" s="1328">
        <v>18</v>
      </c>
      <c r="J164" s="898">
        <v>14028</v>
      </c>
      <c r="K164" s="978"/>
      <c r="L164" s="978"/>
      <c r="M164" s="981">
        <f t="shared" si="30"/>
        <v>10496</v>
      </c>
      <c r="N164" s="1271"/>
      <c r="O164" s="920"/>
      <c r="P164" s="927"/>
      <c r="Q164" s="929"/>
      <c r="R164" s="930"/>
    </row>
    <row r="165" spans="2:18" ht="41.25" customHeight="1">
      <c r="B165" s="1698" t="s">
        <v>2639</v>
      </c>
      <c r="C165" s="1684"/>
      <c r="D165" s="1684"/>
      <c r="E165" s="1684"/>
      <c r="F165" s="1684"/>
      <c r="G165" s="1684"/>
      <c r="H165" s="1684"/>
      <c r="I165" s="1684"/>
      <c r="J165" s="1684"/>
      <c r="K165" s="1684"/>
      <c r="L165" s="1684"/>
      <c r="M165" s="1684"/>
      <c r="N165" s="1684"/>
      <c r="O165" s="1699"/>
      <c r="P165" s="927"/>
      <c r="Q165" s="929"/>
      <c r="R165" s="930"/>
    </row>
    <row r="166" spans="2:18" ht="41.25" customHeight="1">
      <c r="B166" s="884" t="s">
        <v>2799</v>
      </c>
      <c r="C166" s="885" t="str">
        <f>B166&amp;" комплект фасадов "&amp;"для корпусов "&amp;H166</f>
        <v>ПБ 921 У EVO Вива комплект фасадов для корпусов В 991 У</v>
      </c>
      <c r="D166" s="886" t="s">
        <v>3364</v>
      </c>
      <c r="E166" s="887"/>
      <c r="F166" s="888"/>
      <c r="G166" s="888"/>
      <c r="H166" s="885" t="s">
        <v>2624</v>
      </c>
      <c r="I166" s="889">
        <v>4</v>
      </c>
      <c r="J166" s="914">
        <v>2202</v>
      </c>
      <c r="K166" s="980">
        <v>2767</v>
      </c>
      <c r="L166" s="1332">
        <v>4439</v>
      </c>
      <c r="M166" s="981">
        <f>ROUNDUP(CEILING(J166*(1-скидка),1)*(1+наценка),1)</f>
        <v>1648</v>
      </c>
      <c r="N166" s="981">
        <f>ROUNDUP(CEILING(K166*(1-скидка),1)*(1+наценка),1)</f>
        <v>2071</v>
      </c>
      <c r="O166" s="915">
        <f>ROUNDUP(CEILING(L166*(1-скидка),1)*(1+наценка),1)</f>
        <v>3322</v>
      </c>
      <c r="P166" s="927"/>
      <c r="Q166" s="929"/>
      <c r="R166" s="930"/>
    </row>
    <row r="167" spans="2:18" ht="311.25" customHeight="1" thickBot="1">
      <c r="B167" s="1588" t="s">
        <v>4015</v>
      </c>
      <c r="C167" s="1589"/>
      <c r="D167" s="1678"/>
      <c r="E167" s="1589"/>
      <c r="F167" s="1589"/>
      <c r="G167" s="1589"/>
      <c r="H167" s="1589"/>
      <c r="I167" s="1678"/>
      <c r="J167" s="1589"/>
      <c r="K167" s="1589"/>
      <c r="L167" s="1589"/>
      <c r="M167" s="1589"/>
      <c r="N167" s="1589"/>
      <c r="O167" s="1612"/>
      <c r="P167" s="800"/>
      <c r="Q167" s="787"/>
      <c r="R167" s="788"/>
    </row>
    <row r="168" spans="2:18" ht="41.25" customHeight="1">
      <c r="B168" s="1605" t="s">
        <v>2640</v>
      </c>
      <c r="C168" s="1606"/>
      <c r="D168" s="1606"/>
      <c r="E168" s="1606"/>
      <c r="F168" s="1606"/>
      <c r="G168" s="1606"/>
      <c r="H168" s="1606"/>
      <c r="I168" s="1606"/>
      <c r="J168" s="1606"/>
      <c r="K168" s="1606"/>
      <c r="L168" s="1606"/>
      <c r="M168" s="1606"/>
      <c r="N168" s="1606"/>
      <c r="O168" s="1611"/>
      <c r="P168" s="836"/>
      <c r="Q168" s="836"/>
      <c r="R168" s="837"/>
    </row>
    <row r="169" spans="2:18" ht="41.25" customHeight="1">
      <c r="B169" s="884" t="s">
        <v>2800</v>
      </c>
      <c r="C169" s="885" t="str">
        <f>B169&amp;" комплект фасадов "&amp;"для корпусов "&amp;E169</f>
        <v>ФВ 150 EVO Вива комплект фасадов для корпусов В 150</v>
      </c>
      <c r="D169" s="886" t="s">
        <v>2586</v>
      </c>
      <c r="E169" s="887" t="s">
        <v>2294</v>
      </c>
      <c r="F169" s="888"/>
      <c r="G169" s="888"/>
      <c r="H169" s="885"/>
      <c r="I169" s="889">
        <v>2</v>
      </c>
      <c r="J169" s="914">
        <v>935</v>
      </c>
      <c r="K169" s="1332">
        <v>1116</v>
      </c>
      <c r="L169" s="1332">
        <v>1687</v>
      </c>
      <c r="M169" s="977">
        <f t="shared" ref="M169:M189" si="32">ROUNDUP(CEILING(J169*(1-скидка),1)*(1+наценка),1)</f>
        <v>700</v>
      </c>
      <c r="N169" s="981">
        <f t="shared" ref="N169:N180" si="33">ROUNDUP(CEILING(K169*(1-скидка),1)*(1+наценка),1)</f>
        <v>835</v>
      </c>
      <c r="O169" s="915">
        <f t="shared" ref="O169:O180" si="34">ROUNDUP(CEILING(L169*(1-скидка),1)*(1+наценка),1)</f>
        <v>1263</v>
      </c>
      <c r="P169" s="937"/>
      <c r="Q169" s="938"/>
      <c r="R169" s="939"/>
    </row>
    <row r="170" spans="2:18" ht="41.25" customHeight="1">
      <c r="B170" s="892" t="s">
        <v>2801</v>
      </c>
      <c r="C170" s="885" t="str">
        <f>B170&amp;" комплект фасадов "&amp;"для корпусов "&amp;E170</f>
        <v>ФВ 200 EVO Вива комплект фасадов для корпусов В 200</v>
      </c>
      <c r="D170" s="893" t="s">
        <v>2588</v>
      </c>
      <c r="E170" s="894" t="s">
        <v>2299</v>
      </c>
      <c r="F170" s="895"/>
      <c r="G170" s="895"/>
      <c r="H170" s="896"/>
      <c r="I170" s="897">
        <v>3</v>
      </c>
      <c r="J170" s="919">
        <v>1143</v>
      </c>
      <c r="K170" s="1331">
        <v>1385</v>
      </c>
      <c r="L170" s="1331">
        <v>2123</v>
      </c>
      <c r="M170" s="981">
        <f t="shared" si="32"/>
        <v>856</v>
      </c>
      <c r="N170" s="981">
        <f t="shared" si="33"/>
        <v>1037</v>
      </c>
      <c r="O170" s="915">
        <f t="shared" si="34"/>
        <v>1589</v>
      </c>
      <c r="P170" s="927"/>
      <c r="Q170" s="938"/>
      <c r="R170" s="939"/>
    </row>
    <row r="171" spans="2:18" ht="41.25" customHeight="1">
      <c r="B171" s="892" t="s">
        <v>2802</v>
      </c>
      <c r="C171" s="885" t="str">
        <f>B171&amp;" комплект фасадов "&amp;"для корпусов "&amp;E171</f>
        <v>ФВ 250 EVO Вива комплект фасадов для корпусов В 250</v>
      </c>
      <c r="D171" s="893" t="s">
        <v>2644</v>
      </c>
      <c r="E171" s="894" t="s">
        <v>2303</v>
      </c>
      <c r="F171" s="895"/>
      <c r="G171" s="895"/>
      <c r="H171" s="896"/>
      <c r="I171" s="897">
        <v>3</v>
      </c>
      <c r="J171" s="919">
        <v>1351</v>
      </c>
      <c r="K171" s="1331">
        <v>1657</v>
      </c>
      <c r="L171" s="1331">
        <v>2570</v>
      </c>
      <c r="M171" s="981">
        <f t="shared" si="32"/>
        <v>1011</v>
      </c>
      <c r="N171" s="981">
        <f t="shared" si="33"/>
        <v>1240</v>
      </c>
      <c r="O171" s="915">
        <f t="shared" si="34"/>
        <v>1923</v>
      </c>
      <c r="P171" s="927"/>
      <c r="Q171" s="938"/>
      <c r="R171" s="939"/>
    </row>
    <row r="172" spans="2:18" ht="41.25" customHeight="1">
      <c r="B172" s="884" t="s">
        <v>2803</v>
      </c>
      <c r="C172" s="885" t="str">
        <f>B172&amp;" комплект фасадов "&amp;"для корпусов "&amp;E172&amp;", "&amp;H172</f>
        <v>Ф 300 EVO Вива комплект фасадов для корпусов В 300, В 990 У</v>
      </c>
      <c r="D172" s="886" t="s">
        <v>2572</v>
      </c>
      <c r="E172" s="887" t="s">
        <v>2307</v>
      </c>
      <c r="F172" s="888"/>
      <c r="G172" s="888"/>
      <c r="H172" s="885" t="s">
        <v>2646</v>
      </c>
      <c r="I172" s="889">
        <v>4</v>
      </c>
      <c r="J172" s="919">
        <v>1557</v>
      </c>
      <c r="K172" s="1331">
        <v>1927</v>
      </c>
      <c r="L172" s="1331">
        <v>3018</v>
      </c>
      <c r="M172" s="981">
        <f t="shared" si="32"/>
        <v>1165</v>
      </c>
      <c r="N172" s="981">
        <f t="shared" si="33"/>
        <v>1442</v>
      </c>
      <c r="O172" s="915">
        <f t="shared" si="34"/>
        <v>2259</v>
      </c>
      <c r="P172" s="927"/>
      <c r="Q172" s="938"/>
      <c r="R172" s="939"/>
    </row>
    <row r="173" spans="2:18" ht="41.25" customHeight="1">
      <c r="B173" s="884" t="s">
        <v>2804</v>
      </c>
      <c r="C173" s="885" t="str">
        <f t="shared" ref="C173:C179" si="35">B173&amp;" комплект фасадов "&amp;"для корпусов "&amp;E173</f>
        <v>Ф 300-2 EVO Вива комплект фасадов для корпусов В 600</v>
      </c>
      <c r="D173" s="886" t="s">
        <v>2573</v>
      </c>
      <c r="E173" s="887" t="s">
        <v>2327</v>
      </c>
      <c r="F173" s="888"/>
      <c r="G173" s="888"/>
      <c r="H173" s="885"/>
      <c r="I173" s="889">
        <v>7</v>
      </c>
      <c r="J173" s="919">
        <v>3138</v>
      </c>
      <c r="K173" s="1331">
        <v>3883</v>
      </c>
      <c r="L173" s="1331">
        <v>6035</v>
      </c>
      <c r="M173" s="981">
        <f t="shared" si="32"/>
        <v>2348</v>
      </c>
      <c r="N173" s="981">
        <f t="shared" si="33"/>
        <v>2906</v>
      </c>
      <c r="O173" s="915">
        <f t="shared" si="34"/>
        <v>4516</v>
      </c>
      <c r="P173" s="927"/>
      <c r="Q173" s="938"/>
      <c r="R173" s="939"/>
    </row>
    <row r="174" spans="2:18" ht="41.25" customHeight="1">
      <c r="B174" s="892" t="s">
        <v>2805</v>
      </c>
      <c r="C174" s="885" t="str">
        <f t="shared" si="35"/>
        <v>Ф 350 EVO Вива комплект фасадов для корпусов В 350</v>
      </c>
      <c r="D174" s="893" t="s">
        <v>2575</v>
      </c>
      <c r="E174" s="894" t="s">
        <v>2311</v>
      </c>
      <c r="F174" s="895"/>
      <c r="G174" s="895"/>
      <c r="H174" s="896"/>
      <c r="I174" s="897">
        <v>4</v>
      </c>
      <c r="J174" s="919">
        <v>1766</v>
      </c>
      <c r="K174" s="1331">
        <v>2199</v>
      </c>
      <c r="L174" s="1331">
        <v>3465</v>
      </c>
      <c r="M174" s="981">
        <f t="shared" si="32"/>
        <v>1322</v>
      </c>
      <c r="N174" s="981">
        <f t="shared" si="33"/>
        <v>1646</v>
      </c>
      <c r="O174" s="915">
        <f t="shared" si="34"/>
        <v>2593</v>
      </c>
      <c r="P174" s="927"/>
      <c r="Q174" s="833"/>
      <c r="R174" s="834"/>
    </row>
    <row r="175" spans="2:18" ht="41.25" customHeight="1">
      <c r="B175" s="892" t="s">
        <v>2806</v>
      </c>
      <c r="C175" s="885" t="str">
        <f t="shared" si="35"/>
        <v>Ф 350-2 EVO Вива комплект фасадов для корпусов В 700</v>
      </c>
      <c r="D175" s="893" t="s">
        <v>2576</v>
      </c>
      <c r="E175" s="894" t="s">
        <v>2332</v>
      </c>
      <c r="F175" s="895"/>
      <c r="G175" s="895"/>
      <c r="H175" s="896"/>
      <c r="I175" s="897">
        <v>8</v>
      </c>
      <c r="J175" s="919">
        <v>3556</v>
      </c>
      <c r="K175" s="1331">
        <v>4427</v>
      </c>
      <c r="L175" s="1331">
        <v>6918</v>
      </c>
      <c r="M175" s="981">
        <f t="shared" si="32"/>
        <v>2661</v>
      </c>
      <c r="N175" s="981">
        <f t="shared" si="33"/>
        <v>3313</v>
      </c>
      <c r="O175" s="915">
        <f t="shared" si="34"/>
        <v>5177</v>
      </c>
      <c r="P175" s="927"/>
      <c r="Q175" s="833"/>
      <c r="R175" s="834"/>
    </row>
    <row r="176" spans="2:18" ht="41.25" customHeight="1">
      <c r="B176" s="892" t="s">
        <v>2807</v>
      </c>
      <c r="C176" s="885" t="str">
        <f t="shared" si="35"/>
        <v>Ф 400 EVO Вива комплект фасадов для корпусов В 400</v>
      </c>
      <c r="D176" s="893" t="s">
        <v>2578</v>
      </c>
      <c r="E176" s="894" t="s">
        <v>2315</v>
      </c>
      <c r="F176" s="895"/>
      <c r="G176" s="895"/>
      <c r="H176" s="896"/>
      <c r="I176" s="897">
        <v>5</v>
      </c>
      <c r="J176" s="919">
        <v>1975</v>
      </c>
      <c r="K176" s="1331">
        <v>2468</v>
      </c>
      <c r="L176" s="1331">
        <v>3913</v>
      </c>
      <c r="M176" s="981">
        <f t="shared" si="32"/>
        <v>1478</v>
      </c>
      <c r="N176" s="981">
        <f t="shared" si="33"/>
        <v>1847</v>
      </c>
      <c r="O176" s="915">
        <f t="shared" si="34"/>
        <v>2928</v>
      </c>
      <c r="P176" s="927"/>
      <c r="Q176" s="833"/>
      <c r="R176" s="834"/>
    </row>
    <row r="177" spans="2:18" ht="41.25" customHeight="1">
      <c r="B177" s="892" t="s">
        <v>2808</v>
      </c>
      <c r="C177" s="885" t="str">
        <f t="shared" si="35"/>
        <v>Ф 400-2 EVO Вива комплект фасадов для корпусов В 800</v>
      </c>
      <c r="D177" s="893" t="s">
        <v>2579</v>
      </c>
      <c r="E177" s="894" t="s">
        <v>2336</v>
      </c>
      <c r="F177" s="895"/>
      <c r="G177" s="895"/>
      <c r="H177" s="896"/>
      <c r="I177" s="897">
        <v>9</v>
      </c>
      <c r="J177" s="919">
        <v>3973</v>
      </c>
      <c r="K177" s="1331">
        <v>4969</v>
      </c>
      <c r="L177" s="1331">
        <v>7814</v>
      </c>
      <c r="M177" s="981">
        <f t="shared" si="32"/>
        <v>2973</v>
      </c>
      <c r="N177" s="981">
        <f t="shared" si="33"/>
        <v>3718</v>
      </c>
      <c r="O177" s="915">
        <f t="shared" si="34"/>
        <v>5847</v>
      </c>
      <c r="P177" s="927"/>
      <c r="Q177" s="833"/>
      <c r="R177" s="834"/>
    </row>
    <row r="178" spans="2:18" ht="41.25" customHeight="1">
      <c r="B178" s="892" t="s">
        <v>2809</v>
      </c>
      <c r="C178" s="885" t="str">
        <f t="shared" si="35"/>
        <v>Ф 450 EVO Вива комплект фасадов для корпусов В 450</v>
      </c>
      <c r="D178" s="893" t="s">
        <v>2581</v>
      </c>
      <c r="E178" s="894" t="s">
        <v>2319</v>
      </c>
      <c r="F178" s="895"/>
      <c r="G178" s="895"/>
      <c r="H178" s="896"/>
      <c r="I178" s="654">
        <v>5</v>
      </c>
      <c r="J178" s="919">
        <v>2183</v>
      </c>
      <c r="K178" s="1331">
        <v>2739</v>
      </c>
      <c r="L178" s="1331">
        <v>4348</v>
      </c>
      <c r="M178" s="981">
        <f t="shared" si="32"/>
        <v>1634</v>
      </c>
      <c r="N178" s="981">
        <f t="shared" si="33"/>
        <v>2050</v>
      </c>
      <c r="O178" s="915">
        <f t="shared" si="34"/>
        <v>3254</v>
      </c>
      <c r="P178" s="927"/>
      <c r="Q178" s="833"/>
      <c r="R178" s="834"/>
    </row>
    <row r="179" spans="2:18" ht="41.25" customHeight="1">
      <c r="B179" s="892" t="s">
        <v>2810</v>
      </c>
      <c r="C179" s="885" t="str">
        <f t="shared" si="35"/>
        <v>Ф 500 EVO Вива комплект фасадов для корпусов В 500</v>
      </c>
      <c r="D179" s="893" t="s">
        <v>2583</v>
      </c>
      <c r="E179" s="894" t="s">
        <v>2323</v>
      </c>
      <c r="F179" s="903"/>
      <c r="G179" s="895"/>
      <c r="H179" s="896"/>
      <c r="I179" s="654">
        <v>6</v>
      </c>
      <c r="J179" s="919">
        <v>2392</v>
      </c>
      <c r="K179" s="1331">
        <v>3009</v>
      </c>
      <c r="L179" s="1331">
        <v>4796</v>
      </c>
      <c r="M179" s="981">
        <f t="shared" si="32"/>
        <v>1790</v>
      </c>
      <c r="N179" s="981">
        <f t="shared" si="33"/>
        <v>2252</v>
      </c>
      <c r="O179" s="915">
        <f t="shared" si="34"/>
        <v>3589</v>
      </c>
      <c r="P179" s="927"/>
      <c r="Q179" s="833"/>
      <c r="R179" s="834"/>
    </row>
    <row r="180" spans="2:18" ht="41.25" customHeight="1">
      <c r="B180" s="901" t="s">
        <v>2756</v>
      </c>
      <c r="C180" s="885" t="str">
        <f>B180&amp;" комплект фасадов "&amp;"для корпусов "&amp;E180&amp;", "&amp;F180&amp;", "&amp;G180</f>
        <v>Ф 600 EVO Вива комплект фасадов для корпусов В 600, П 601, ПД 600</v>
      </c>
      <c r="D180" s="902" t="s">
        <v>2567</v>
      </c>
      <c r="E180" s="903" t="s">
        <v>2327</v>
      </c>
      <c r="F180" s="904" t="s">
        <v>2093</v>
      </c>
      <c r="G180" s="904" t="s">
        <v>2097</v>
      </c>
      <c r="H180" s="908"/>
      <c r="I180" s="906">
        <v>7</v>
      </c>
      <c r="J180" s="919">
        <v>2807</v>
      </c>
      <c r="K180" s="1331">
        <v>3550</v>
      </c>
      <c r="L180" s="1331">
        <v>5688</v>
      </c>
      <c r="M180" s="981">
        <f t="shared" si="32"/>
        <v>2101</v>
      </c>
      <c r="N180" s="981">
        <f t="shared" si="33"/>
        <v>2657</v>
      </c>
      <c r="O180" s="915">
        <f t="shared" si="34"/>
        <v>4256</v>
      </c>
      <c r="P180" s="927"/>
      <c r="Q180" s="833"/>
      <c r="R180" s="834"/>
    </row>
    <row r="181" spans="2:18" ht="41.25" customHeight="1">
      <c r="B181" s="892" t="s">
        <v>3026</v>
      </c>
      <c r="C181" s="885" t="str">
        <f t="shared" ref="C181:C188" si="36">B181&amp;" комплект фасадов "&amp;"для корпусов "&amp;E181</f>
        <v>ФВ 300 AL black комплект фасадов для корпусов В 300</v>
      </c>
      <c r="D181" s="893" t="s">
        <v>2572</v>
      </c>
      <c r="E181" s="894" t="s">
        <v>2307</v>
      </c>
      <c r="F181" s="895"/>
      <c r="G181" s="895"/>
      <c r="H181" s="896"/>
      <c r="I181" s="897">
        <v>7</v>
      </c>
      <c r="J181" s="919">
        <v>4466</v>
      </c>
      <c r="K181" s="1331"/>
      <c r="L181" s="1331"/>
      <c r="M181" s="981">
        <f t="shared" si="32"/>
        <v>3342</v>
      </c>
      <c r="N181" s="1272"/>
      <c r="O181" s="891"/>
      <c r="P181" s="927"/>
      <c r="Q181" s="833"/>
      <c r="R181" s="834"/>
    </row>
    <row r="182" spans="2:18" ht="41.25" customHeight="1">
      <c r="B182" s="892" t="s">
        <v>3027</v>
      </c>
      <c r="C182" s="885" t="str">
        <f t="shared" si="36"/>
        <v>ФВ 300-2 AL black комплект фасадов для корпусов В 600</v>
      </c>
      <c r="D182" s="893" t="s">
        <v>2573</v>
      </c>
      <c r="E182" s="894" t="s">
        <v>2327</v>
      </c>
      <c r="F182" s="895"/>
      <c r="G182" s="895"/>
      <c r="H182" s="896"/>
      <c r="I182" s="897">
        <v>10</v>
      </c>
      <c r="J182" s="919">
        <v>8936</v>
      </c>
      <c r="K182" s="1331"/>
      <c r="L182" s="1331"/>
      <c r="M182" s="981">
        <f t="shared" si="32"/>
        <v>6686</v>
      </c>
      <c r="N182" s="1272"/>
      <c r="O182" s="891"/>
      <c r="P182" s="927"/>
      <c r="Q182" s="833"/>
      <c r="R182" s="834"/>
    </row>
    <row r="183" spans="2:18" ht="41.25" customHeight="1">
      <c r="B183" s="892" t="s">
        <v>3028</v>
      </c>
      <c r="C183" s="885" t="str">
        <f t="shared" si="36"/>
        <v>ФВ 350 AL black комплект фасадов для корпусов В 350</v>
      </c>
      <c r="D183" s="893" t="s">
        <v>2575</v>
      </c>
      <c r="E183" s="894" t="s">
        <v>2311</v>
      </c>
      <c r="F183" s="895"/>
      <c r="G183" s="895"/>
      <c r="H183" s="896"/>
      <c r="I183" s="897">
        <v>9</v>
      </c>
      <c r="J183" s="919">
        <v>4698</v>
      </c>
      <c r="K183" s="1331"/>
      <c r="L183" s="1331"/>
      <c r="M183" s="981">
        <f t="shared" si="32"/>
        <v>3516</v>
      </c>
      <c r="N183" s="1272"/>
      <c r="O183" s="891"/>
      <c r="P183" s="927"/>
      <c r="Q183" s="833"/>
      <c r="R183" s="834"/>
    </row>
    <row r="184" spans="2:18" ht="41.25" customHeight="1">
      <c r="B184" s="892" t="s">
        <v>3029</v>
      </c>
      <c r="C184" s="885" t="str">
        <f t="shared" si="36"/>
        <v>ФВ 350-2 AL black комплект фасадов для корпусов В 700</v>
      </c>
      <c r="D184" s="893" t="s">
        <v>2576</v>
      </c>
      <c r="E184" s="894" t="s">
        <v>2332</v>
      </c>
      <c r="F184" s="895"/>
      <c r="G184" s="895"/>
      <c r="H184" s="896"/>
      <c r="I184" s="897">
        <v>11</v>
      </c>
      <c r="J184" s="919">
        <v>9394</v>
      </c>
      <c r="K184" s="1331"/>
      <c r="L184" s="1331"/>
      <c r="M184" s="981">
        <f t="shared" si="32"/>
        <v>7029</v>
      </c>
      <c r="N184" s="1272"/>
      <c r="O184" s="891"/>
      <c r="P184" s="927"/>
      <c r="Q184" s="833"/>
      <c r="R184" s="834"/>
    </row>
    <row r="185" spans="2:18" ht="41.25" customHeight="1">
      <c r="B185" s="892" t="s">
        <v>3030</v>
      </c>
      <c r="C185" s="885" t="str">
        <f t="shared" si="36"/>
        <v>ФВ 400 AL black комплект фасадов для корпусов В 400</v>
      </c>
      <c r="D185" s="893" t="s">
        <v>2578</v>
      </c>
      <c r="E185" s="894" t="s">
        <v>2315</v>
      </c>
      <c r="F185" s="895"/>
      <c r="G185" s="895"/>
      <c r="H185" s="896"/>
      <c r="I185" s="897">
        <v>9</v>
      </c>
      <c r="J185" s="919">
        <v>4929</v>
      </c>
      <c r="K185" s="1331"/>
      <c r="L185" s="1331"/>
      <c r="M185" s="981">
        <f t="shared" si="32"/>
        <v>3688</v>
      </c>
      <c r="N185" s="1272"/>
      <c r="O185" s="891"/>
      <c r="P185" s="927"/>
      <c r="Q185" s="833"/>
      <c r="R185" s="834"/>
    </row>
    <row r="186" spans="2:18" ht="41.25" customHeight="1">
      <c r="B186" s="892" t="s">
        <v>3031</v>
      </c>
      <c r="C186" s="885" t="str">
        <f t="shared" si="36"/>
        <v>ФВ 400-2 AL black комплект фасадов для корпусов В 800</v>
      </c>
      <c r="D186" s="893" t="s">
        <v>2579</v>
      </c>
      <c r="E186" s="894" t="s">
        <v>2336</v>
      </c>
      <c r="F186" s="895"/>
      <c r="G186" s="895"/>
      <c r="H186" s="896"/>
      <c r="I186" s="897">
        <v>13</v>
      </c>
      <c r="J186" s="919">
        <v>9857</v>
      </c>
      <c r="K186" s="1331"/>
      <c r="L186" s="1331"/>
      <c r="M186" s="981">
        <f t="shared" si="32"/>
        <v>7376</v>
      </c>
      <c r="N186" s="1272"/>
      <c r="O186" s="891"/>
      <c r="P186" s="927"/>
      <c r="Q186" s="833"/>
      <c r="R186" s="834"/>
    </row>
    <row r="187" spans="2:18" ht="41.25" customHeight="1">
      <c r="B187" s="892" t="s">
        <v>3032</v>
      </c>
      <c r="C187" s="885" t="str">
        <f t="shared" si="36"/>
        <v>ФВ 450 AL black комплект фасадов для корпусов В 450</v>
      </c>
      <c r="D187" s="893" t="s">
        <v>2581</v>
      </c>
      <c r="E187" s="894" t="s">
        <v>2319</v>
      </c>
      <c r="F187" s="895"/>
      <c r="G187" s="895"/>
      <c r="H187" s="896"/>
      <c r="I187" s="897">
        <v>11</v>
      </c>
      <c r="J187" s="919">
        <v>5160</v>
      </c>
      <c r="K187" s="1331"/>
      <c r="L187" s="1331"/>
      <c r="M187" s="981">
        <f t="shared" si="32"/>
        <v>3861</v>
      </c>
      <c r="N187" s="1272"/>
      <c r="O187" s="891"/>
      <c r="P187" s="927"/>
      <c r="Q187" s="833"/>
      <c r="R187" s="834"/>
    </row>
    <row r="188" spans="2:18" ht="41.25" customHeight="1">
      <c r="B188" s="892" t="s">
        <v>3033</v>
      </c>
      <c r="C188" s="885" t="str">
        <f t="shared" si="36"/>
        <v>ФВ 500 AL black комплект фасадов для корпусов В 500</v>
      </c>
      <c r="D188" s="893" t="s">
        <v>2583</v>
      </c>
      <c r="E188" s="894" t="s">
        <v>2323</v>
      </c>
      <c r="F188" s="895"/>
      <c r="G188" s="895"/>
      <c r="H188" s="896"/>
      <c r="I188" s="897">
        <v>12</v>
      </c>
      <c r="J188" s="919">
        <v>5389</v>
      </c>
      <c r="K188" s="1331"/>
      <c r="L188" s="1331"/>
      <c r="M188" s="981">
        <f t="shared" si="32"/>
        <v>4033</v>
      </c>
      <c r="N188" s="1272"/>
      <c r="O188" s="891"/>
      <c r="P188" s="927"/>
      <c r="Q188" s="833"/>
      <c r="R188" s="834"/>
    </row>
    <row r="189" spans="2:18" ht="41.25" customHeight="1">
      <c r="B189" s="892" t="s">
        <v>3016</v>
      </c>
      <c r="C189" s="885" t="str">
        <f>B189&amp;" комплект фасадов "&amp;"для корпусов "&amp;E189&amp;", "&amp;F189&amp;", "&amp;G189</f>
        <v>ФВ 600 AL black комплект фасадов для корпусов В 600, П 601, ПД 600</v>
      </c>
      <c r="D189" s="893" t="s">
        <v>2567</v>
      </c>
      <c r="E189" s="894" t="s">
        <v>2327</v>
      </c>
      <c r="F189" s="895" t="s">
        <v>2093</v>
      </c>
      <c r="G189" s="895" t="s">
        <v>2097</v>
      </c>
      <c r="H189" s="896"/>
      <c r="I189" s="897">
        <v>14</v>
      </c>
      <c r="J189" s="919">
        <v>5851</v>
      </c>
      <c r="K189" s="1331"/>
      <c r="L189" s="1331"/>
      <c r="M189" s="981">
        <f t="shared" si="32"/>
        <v>4378</v>
      </c>
      <c r="N189" s="1273"/>
      <c r="O189" s="899"/>
      <c r="P189" s="927"/>
      <c r="Q189" s="833"/>
      <c r="R189" s="834"/>
    </row>
    <row r="190" spans="2:18" ht="41.25" customHeight="1">
      <c r="B190" s="892" t="s">
        <v>3985</v>
      </c>
      <c r="C190" s="885" t="str">
        <f t="shared" ref="C190:C197" si="37">B190&amp;" комплект фасадов "&amp;"для корпусов "&amp;E190</f>
        <v>ФВ 300 AL gold комплект фасадов для корпусов В 300</v>
      </c>
      <c r="D190" s="893" t="s">
        <v>2572</v>
      </c>
      <c r="E190" s="894" t="s">
        <v>2307</v>
      </c>
      <c r="F190" s="895"/>
      <c r="G190" s="895"/>
      <c r="H190" s="896"/>
      <c r="I190" s="1325">
        <v>7</v>
      </c>
      <c r="J190" s="919">
        <v>4466</v>
      </c>
      <c r="K190" s="1331"/>
      <c r="L190" s="1331"/>
      <c r="M190" s="981">
        <f t="shared" ref="M190:M207" si="38">ROUNDUP(CEILING(J190*(1-скидка),1)*(1+наценка),1)</f>
        <v>3342</v>
      </c>
      <c r="N190" s="1272"/>
      <c r="O190" s="891"/>
      <c r="P190" s="927"/>
      <c r="Q190" s="1323"/>
      <c r="R190" s="1324"/>
    </row>
    <row r="191" spans="2:18" ht="41.25" customHeight="1">
      <c r="B191" s="892" t="s">
        <v>3986</v>
      </c>
      <c r="C191" s="885" t="str">
        <f t="shared" si="37"/>
        <v>ФВ 300-2 AL gold комплект фасадов для корпусов В 600</v>
      </c>
      <c r="D191" s="893" t="s">
        <v>2573</v>
      </c>
      <c r="E191" s="894" t="s">
        <v>2327</v>
      </c>
      <c r="F191" s="895"/>
      <c r="G191" s="895"/>
      <c r="H191" s="896"/>
      <c r="I191" s="1325">
        <v>10</v>
      </c>
      <c r="J191" s="919">
        <v>8936</v>
      </c>
      <c r="K191" s="1331"/>
      <c r="L191" s="1331"/>
      <c r="M191" s="981">
        <f t="shared" si="38"/>
        <v>6686</v>
      </c>
      <c r="N191" s="1272"/>
      <c r="O191" s="891"/>
      <c r="P191" s="927"/>
      <c r="Q191" s="1323"/>
      <c r="R191" s="1324"/>
    </row>
    <row r="192" spans="2:18" ht="41.25" customHeight="1">
      <c r="B192" s="892" t="s">
        <v>3987</v>
      </c>
      <c r="C192" s="885" t="str">
        <f t="shared" si="37"/>
        <v>ФВ 350 AL gold комплект фасадов для корпусов В 350</v>
      </c>
      <c r="D192" s="893" t="s">
        <v>2575</v>
      </c>
      <c r="E192" s="894" t="s">
        <v>2311</v>
      </c>
      <c r="F192" s="895"/>
      <c r="G192" s="895"/>
      <c r="H192" s="896"/>
      <c r="I192" s="1325">
        <v>9</v>
      </c>
      <c r="J192" s="919">
        <v>4698</v>
      </c>
      <c r="K192" s="1331"/>
      <c r="L192" s="1331"/>
      <c r="M192" s="981">
        <f t="shared" si="38"/>
        <v>3516</v>
      </c>
      <c r="N192" s="1272"/>
      <c r="O192" s="891"/>
      <c r="P192" s="927"/>
      <c r="Q192" s="1323"/>
      <c r="R192" s="1324"/>
    </row>
    <row r="193" spans="2:18" ht="41.25" customHeight="1">
      <c r="B193" s="892" t="s">
        <v>3988</v>
      </c>
      <c r="C193" s="885" t="str">
        <f t="shared" si="37"/>
        <v>ФВ 350-2 AL gold комплект фасадов для корпусов В 700</v>
      </c>
      <c r="D193" s="893" t="s">
        <v>2576</v>
      </c>
      <c r="E193" s="894" t="s">
        <v>2332</v>
      </c>
      <c r="F193" s="895"/>
      <c r="G193" s="895"/>
      <c r="H193" s="896"/>
      <c r="I193" s="1325">
        <v>11</v>
      </c>
      <c r="J193" s="919">
        <v>9394</v>
      </c>
      <c r="K193" s="1331"/>
      <c r="L193" s="1331"/>
      <c r="M193" s="981">
        <f t="shared" si="38"/>
        <v>7029</v>
      </c>
      <c r="N193" s="1272"/>
      <c r="O193" s="891"/>
      <c r="P193" s="927"/>
      <c r="Q193" s="1323"/>
      <c r="R193" s="1324"/>
    </row>
    <row r="194" spans="2:18" ht="41.25" customHeight="1">
      <c r="B194" s="892" t="s">
        <v>3989</v>
      </c>
      <c r="C194" s="885" t="str">
        <f t="shared" si="37"/>
        <v>ФВ 400 AL gold комплект фасадов для корпусов В 400</v>
      </c>
      <c r="D194" s="893" t="s">
        <v>2578</v>
      </c>
      <c r="E194" s="894" t="s">
        <v>2315</v>
      </c>
      <c r="F194" s="895"/>
      <c r="G194" s="895"/>
      <c r="H194" s="896"/>
      <c r="I194" s="1325">
        <v>9</v>
      </c>
      <c r="J194" s="919">
        <v>4929</v>
      </c>
      <c r="K194" s="1331"/>
      <c r="L194" s="1331"/>
      <c r="M194" s="981">
        <f t="shared" si="38"/>
        <v>3688</v>
      </c>
      <c r="N194" s="1272"/>
      <c r="O194" s="891"/>
      <c r="P194" s="927"/>
      <c r="Q194" s="1323"/>
      <c r="R194" s="1324"/>
    </row>
    <row r="195" spans="2:18" ht="41.25" customHeight="1">
      <c r="B195" s="892" t="s">
        <v>3990</v>
      </c>
      <c r="C195" s="885" t="str">
        <f t="shared" si="37"/>
        <v>ФВ 400-2 AL gold комплект фасадов для корпусов В 800</v>
      </c>
      <c r="D195" s="893" t="s">
        <v>2579</v>
      </c>
      <c r="E195" s="894" t="s">
        <v>2336</v>
      </c>
      <c r="F195" s="895"/>
      <c r="G195" s="895"/>
      <c r="H195" s="896"/>
      <c r="I195" s="1325">
        <v>13</v>
      </c>
      <c r="J195" s="919">
        <v>9857</v>
      </c>
      <c r="K195" s="1331"/>
      <c r="L195" s="1331"/>
      <c r="M195" s="981">
        <f t="shared" si="38"/>
        <v>7376</v>
      </c>
      <c r="N195" s="1272"/>
      <c r="O195" s="891"/>
      <c r="P195" s="927"/>
      <c r="Q195" s="1323"/>
      <c r="R195" s="1324"/>
    </row>
    <row r="196" spans="2:18" ht="41.25" customHeight="1">
      <c r="B196" s="892" t="s">
        <v>3991</v>
      </c>
      <c r="C196" s="885" t="str">
        <f t="shared" si="37"/>
        <v>ФВ 450 AL gold комплект фасадов для корпусов В 450</v>
      </c>
      <c r="D196" s="893" t="s">
        <v>2581</v>
      </c>
      <c r="E196" s="894" t="s">
        <v>2319</v>
      </c>
      <c r="F196" s="895"/>
      <c r="G196" s="895"/>
      <c r="H196" s="896"/>
      <c r="I196" s="1325">
        <v>11</v>
      </c>
      <c r="J196" s="919">
        <v>5160</v>
      </c>
      <c r="K196" s="1331"/>
      <c r="L196" s="1331"/>
      <c r="M196" s="981">
        <f t="shared" si="38"/>
        <v>3861</v>
      </c>
      <c r="N196" s="1272"/>
      <c r="O196" s="891"/>
      <c r="P196" s="927"/>
      <c r="Q196" s="1323"/>
      <c r="R196" s="1324"/>
    </row>
    <row r="197" spans="2:18" ht="41.25" customHeight="1">
      <c r="B197" s="892" t="s">
        <v>3992</v>
      </c>
      <c r="C197" s="885" t="str">
        <f t="shared" si="37"/>
        <v>ФВ 500 AL gold комплект фасадов для корпусов В 500</v>
      </c>
      <c r="D197" s="893" t="s">
        <v>2583</v>
      </c>
      <c r="E197" s="894" t="s">
        <v>2323</v>
      </c>
      <c r="F197" s="895"/>
      <c r="G197" s="895"/>
      <c r="H197" s="896"/>
      <c r="I197" s="1325">
        <v>12</v>
      </c>
      <c r="J197" s="919">
        <v>5389</v>
      </c>
      <c r="K197" s="1331"/>
      <c r="L197" s="1331"/>
      <c r="M197" s="981">
        <f t="shared" si="38"/>
        <v>4033</v>
      </c>
      <c r="N197" s="1272"/>
      <c r="O197" s="891"/>
      <c r="P197" s="927"/>
      <c r="Q197" s="1323"/>
      <c r="R197" s="1324"/>
    </row>
    <row r="198" spans="2:18" ht="41.25" customHeight="1">
      <c r="B198" s="892" t="s">
        <v>3975</v>
      </c>
      <c r="C198" s="885" t="str">
        <f>B198&amp;" комплект фасадов "&amp;"для корпусов "&amp;E198&amp;", "&amp;F198&amp;", "&amp;G198</f>
        <v>ФВ 600 AL gold комплект фасадов для корпусов В 600, П 601, ПД 600</v>
      </c>
      <c r="D198" s="893" t="s">
        <v>2567</v>
      </c>
      <c r="E198" s="894" t="s">
        <v>2327</v>
      </c>
      <c r="F198" s="895" t="s">
        <v>2093</v>
      </c>
      <c r="G198" s="895" t="s">
        <v>2097</v>
      </c>
      <c r="H198" s="896"/>
      <c r="I198" s="1325">
        <v>14</v>
      </c>
      <c r="J198" s="919">
        <v>5851</v>
      </c>
      <c r="K198" s="1331"/>
      <c r="L198" s="1331"/>
      <c r="M198" s="981">
        <f t="shared" si="38"/>
        <v>4378</v>
      </c>
      <c r="N198" s="1273"/>
      <c r="O198" s="899"/>
      <c r="P198" s="927"/>
      <c r="Q198" s="1323"/>
      <c r="R198" s="1324"/>
    </row>
    <row r="199" spans="2:18" ht="41.25" customHeight="1">
      <c r="B199" s="892" t="s">
        <v>3654</v>
      </c>
      <c r="C199" s="885" t="str">
        <f t="shared" ref="C199:C206" si="39">B199&amp;" комплект фасадов "&amp;"для корпусов "&amp;E199</f>
        <v>ФВ 300 AL black Мору комплект фасадов для корпусов В 300</v>
      </c>
      <c r="D199" s="893" t="s">
        <v>2572</v>
      </c>
      <c r="E199" s="894" t="s">
        <v>2307</v>
      </c>
      <c r="F199" s="895"/>
      <c r="G199" s="895"/>
      <c r="H199" s="896"/>
      <c r="I199" s="1328">
        <v>7</v>
      </c>
      <c r="J199" s="919">
        <v>7136</v>
      </c>
      <c r="K199" s="1331"/>
      <c r="L199" s="1331"/>
      <c r="M199" s="981">
        <f t="shared" si="38"/>
        <v>5340</v>
      </c>
      <c r="N199" s="1272"/>
      <c r="O199" s="891"/>
      <c r="P199" s="927"/>
      <c r="Q199" s="1326"/>
      <c r="R199" s="1327"/>
    </row>
    <row r="200" spans="2:18" ht="41.25" customHeight="1">
      <c r="B200" s="892" t="s">
        <v>3655</v>
      </c>
      <c r="C200" s="885" t="str">
        <f t="shared" si="39"/>
        <v>ФВ 300-2 AL black Мору комплект фасадов для корпусов В 600</v>
      </c>
      <c r="D200" s="893" t="s">
        <v>2573</v>
      </c>
      <c r="E200" s="894" t="s">
        <v>2327</v>
      </c>
      <c r="F200" s="895"/>
      <c r="G200" s="895"/>
      <c r="H200" s="896"/>
      <c r="I200" s="1328">
        <v>10</v>
      </c>
      <c r="J200" s="919">
        <v>14268</v>
      </c>
      <c r="K200" s="1331"/>
      <c r="L200" s="1331"/>
      <c r="M200" s="981">
        <f t="shared" si="38"/>
        <v>10676</v>
      </c>
      <c r="N200" s="1272"/>
      <c r="O200" s="891"/>
      <c r="P200" s="927"/>
      <c r="Q200" s="1326"/>
      <c r="R200" s="1327"/>
    </row>
    <row r="201" spans="2:18" ht="41.25" customHeight="1">
      <c r="B201" s="892" t="s">
        <v>3656</v>
      </c>
      <c r="C201" s="885" t="str">
        <f t="shared" si="39"/>
        <v>ФВ 350 AL black Мору комплект фасадов для корпусов В 350</v>
      </c>
      <c r="D201" s="893" t="s">
        <v>2575</v>
      </c>
      <c r="E201" s="894" t="s">
        <v>2311</v>
      </c>
      <c r="F201" s="895"/>
      <c r="G201" s="895"/>
      <c r="H201" s="896"/>
      <c r="I201" s="1328">
        <v>9</v>
      </c>
      <c r="J201" s="919">
        <v>7223</v>
      </c>
      <c r="K201" s="1331"/>
      <c r="L201" s="1331"/>
      <c r="M201" s="981">
        <f t="shared" si="38"/>
        <v>5405</v>
      </c>
      <c r="N201" s="1272"/>
      <c r="O201" s="891"/>
      <c r="P201" s="927"/>
      <c r="Q201" s="1326"/>
      <c r="R201" s="1327"/>
    </row>
    <row r="202" spans="2:18" ht="41.25" customHeight="1">
      <c r="B202" s="892" t="s">
        <v>3657</v>
      </c>
      <c r="C202" s="885" t="str">
        <f t="shared" si="39"/>
        <v>ФВ 350-2 AL black Мору комплект фасадов для корпусов В 700</v>
      </c>
      <c r="D202" s="893" t="s">
        <v>2576</v>
      </c>
      <c r="E202" s="894" t="s">
        <v>2332</v>
      </c>
      <c r="F202" s="895"/>
      <c r="G202" s="895"/>
      <c r="H202" s="896"/>
      <c r="I202" s="1328">
        <v>11</v>
      </c>
      <c r="J202" s="919">
        <v>15734</v>
      </c>
      <c r="K202" s="1331"/>
      <c r="L202" s="1331"/>
      <c r="M202" s="981">
        <f t="shared" si="38"/>
        <v>11773</v>
      </c>
      <c r="N202" s="1272"/>
      <c r="O202" s="891"/>
      <c r="P202" s="927"/>
      <c r="Q202" s="1326"/>
      <c r="R202" s="1327"/>
    </row>
    <row r="203" spans="2:18" ht="41.25" customHeight="1">
      <c r="B203" s="892" t="s">
        <v>3658</v>
      </c>
      <c r="C203" s="885" t="str">
        <f t="shared" si="39"/>
        <v>ФВ 400 AL black Мору комплект фасадов для корпусов В 400</v>
      </c>
      <c r="D203" s="893" t="s">
        <v>2578</v>
      </c>
      <c r="E203" s="894" t="s">
        <v>2315</v>
      </c>
      <c r="F203" s="895"/>
      <c r="G203" s="895"/>
      <c r="H203" s="896"/>
      <c r="I203" s="1328">
        <v>9</v>
      </c>
      <c r="J203" s="919">
        <v>8598</v>
      </c>
      <c r="K203" s="1331"/>
      <c r="L203" s="1331"/>
      <c r="M203" s="981">
        <f t="shared" si="38"/>
        <v>6434</v>
      </c>
      <c r="N203" s="1272"/>
      <c r="O203" s="891"/>
      <c r="P203" s="927"/>
      <c r="Q203" s="1326"/>
      <c r="R203" s="1327"/>
    </row>
    <row r="204" spans="2:18" ht="41.25" customHeight="1">
      <c r="B204" s="892" t="s">
        <v>3659</v>
      </c>
      <c r="C204" s="885" t="str">
        <f t="shared" si="39"/>
        <v>ФВ 400-2 AL black Мору комплект фасадов для корпусов В 800</v>
      </c>
      <c r="D204" s="893" t="s">
        <v>2579</v>
      </c>
      <c r="E204" s="894" t="s">
        <v>2336</v>
      </c>
      <c r="F204" s="895"/>
      <c r="G204" s="895"/>
      <c r="H204" s="896"/>
      <c r="I204" s="1328">
        <v>13</v>
      </c>
      <c r="J204" s="919">
        <v>17196</v>
      </c>
      <c r="K204" s="1331"/>
      <c r="L204" s="1331"/>
      <c r="M204" s="981">
        <f t="shared" si="38"/>
        <v>12867</v>
      </c>
      <c r="N204" s="1272"/>
      <c r="O204" s="891"/>
      <c r="P204" s="927"/>
      <c r="Q204" s="1326"/>
      <c r="R204" s="1327"/>
    </row>
    <row r="205" spans="2:18" ht="41.25" customHeight="1">
      <c r="B205" s="892" t="s">
        <v>3660</v>
      </c>
      <c r="C205" s="885" t="str">
        <f t="shared" si="39"/>
        <v>ФВ 450 AL black Мору комплект фасадов для корпусов В 450</v>
      </c>
      <c r="D205" s="893" t="s">
        <v>2581</v>
      </c>
      <c r="E205" s="894" t="s">
        <v>2319</v>
      </c>
      <c r="F205" s="895"/>
      <c r="G205" s="895"/>
      <c r="H205" s="896"/>
      <c r="I205" s="1328">
        <v>11</v>
      </c>
      <c r="J205" s="919">
        <v>9330</v>
      </c>
      <c r="K205" s="1331"/>
      <c r="L205" s="1331"/>
      <c r="M205" s="981">
        <f t="shared" si="38"/>
        <v>6981</v>
      </c>
      <c r="N205" s="1272"/>
      <c r="O205" s="891"/>
      <c r="P205" s="927"/>
      <c r="Q205" s="1326"/>
      <c r="R205" s="1327"/>
    </row>
    <row r="206" spans="2:18" ht="41.25" customHeight="1">
      <c r="B206" s="892" t="s">
        <v>3661</v>
      </c>
      <c r="C206" s="885" t="str">
        <f t="shared" si="39"/>
        <v>ФВ 500 AL black Мору комплект фасадов для корпусов В 500</v>
      </c>
      <c r="D206" s="893" t="s">
        <v>2583</v>
      </c>
      <c r="E206" s="894" t="s">
        <v>2323</v>
      </c>
      <c r="F206" s="895"/>
      <c r="G206" s="895"/>
      <c r="H206" s="896"/>
      <c r="I206" s="1328">
        <v>12</v>
      </c>
      <c r="J206" s="919">
        <v>10063</v>
      </c>
      <c r="K206" s="1331"/>
      <c r="L206" s="1331"/>
      <c r="M206" s="981">
        <f t="shared" si="38"/>
        <v>7530</v>
      </c>
      <c r="N206" s="1272"/>
      <c r="O206" s="891"/>
      <c r="P206" s="927"/>
      <c r="Q206" s="1326"/>
      <c r="R206" s="1327"/>
    </row>
    <row r="207" spans="2:18" ht="41.25" customHeight="1">
      <c r="B207" s="892" t="s">
        <v>3597</v>
      </c>
      <c r="C207" s="885" t="str">
        <f>B207&amp;" комплект фасадов "&amp;"для корпусов "&amp;E207&amp;", "&amp;F207&amp;", "&amp;G207</f>
        <v>ФВ 600 AL black Мору комплект фасадов для корпусов В 600, П 601, ПД 600</v>
      </c>
      <c r="D207" s="893" t="s">
        <v>2567</v>
      </c>
      <c r="E207" s="894" t="s">
        <v>2327</v>
      </c>
      <c r="F207" s="895" t="s">
        <v>2093</v>
      </c>
      <c r="G207" s="895" t="s">
        <v>2097</v>
      </c>
      <c r="H207" s="896"/>
      <c r="I207" s="1328">
        <v>14</v>
      </c>
      <c r="J207" s="919">
        <v>11525</v>
      </c>
      <c r="K207" s="1331"/>
      <c r="L207" s="1331"/>
      <c r="M207" s="981">
        <f t="shared" si="38"/>
        <v>8624</v>
      </c>
      <c r="N207" s="1273"/>
      <c r="O207" s="899"/>
      <c r="P207" s="927"/>
      <c r="Q207" s="1326"/>
      <c r="R207" s="1327"/>
    </row>
    <row r="208" spans="2:18" ht="41.25" customHeight="1">
      <c r="B208" s="892" t="s">
        <v>3662</v>
      </c>
      <c r="C208" s="885" t="str">
        <f t="shared" ref="C208:C215" si="40">B208&amp;" комплект фасадов "&amp;"для корпусов "&amp;E208</f>
        <v>ФВ 300 AL gold Мору комплект фасадов для корпусов В 300</v>
      </c>
      <c r="D208" s="893" t="s">
        <v>2572</v>
      </c>
      <c r="E208" s="894" t="s">
        <v>2307</v>
      </c>
      <c r="F208" s="895"/>
      <c r="G208" s="895"/>
      <c r="H208" s="896"/>
      <c r="I208" s="1328">
        <v>7</v>
      </c>
      <c r="J208" s="919">
        <v>7136</v>
      </c>
      <c r="K208" s="1331"/>
      <c r="L208" s="1331"/>
      <c r="M208" s="981">
        <f t="shared" ref="M208:M216" si="41">ROUNDUP(CEILING(J208*(1-скидка),1)*(1+наценка),1)</f>
        <v>5340</v>
      </c>
      <c r="N208" s="1272"/>
      <c r="O208" s="891"/>
      <c r="P208" s="927"/>
      <c r="Q208" s="1326"/>
      <c r="R208" s="1327"/>
    </row>
    <row r="209" spans="2:18" ht="41.25" customHeight="1">
      <c r="B209" s="892" t="s">
        <v>3663</v>
      </c>
      <c r="C209" s="885" t="str">
        <f t="shared" si="40"/>
        <v>ФВ 300-2 AL gold Мору комплект фасадов для корпусов В 600</v>
      </c>
      <c r="D209" s="893" t="s">
        <v>2573</v>
      </c>
      <c r="E209" s="894" t="s">
        <v>2327</v>
      </c>
      <c r="F209" s="895"/>
      <c r="G209" s="895"/>
      <c r="H209" s="896"/>
      <c r="I209" s="1328">
        <v>10</v>
      </c>
      <c r="J209" s="919">
        <v>14268</v>
      </c>
      <c r="K209" s="1331"/>
      <c r="L209" s="1331"/>
      <c r="M209" s="981">
        <f t="shared" si="41"/>
        <v>10676</v>
      </c>
      <c r="N209" s="1272"/>
      <c r="O209" s="891"/>
      <c r="P209" s="927"/>
      <c r="Q209" s="1326"/>
      <c r="R209" s="1327"/>
    </row>
    <row r="210" spans="2:18" ht="41.25" customHeight="1">
      <c r="B210" s="892" t="s">
        <v>3664</v>
      </c>
      <c r="C210" s="885" t="str">
        <f t="shared" si="40"/>
        <v>ФВ 350 AL gold Мору комплект фасадов для корпусов В 350</v>
      </c>
      <c r="D210" s="893" t="s">
        <v>2575</v>
      </c>
      <c r="E210" s="894" t="s">
        <v>2311</v>
      </c>
      <c r="F210" s="895"/>
      <c r="G210" s="895"/>
      <c r="H210" s="896"/>
      <c r="I210" s="1328">
        <v>9</v>
      </c>
      <c r="J210" s="919">
        <v>7223</v>
      </c>
      <c r="K210" s="1331"/>
      <c r="L210" s="1331"/>
      <c r="M210" s="981">
        <f t="shared" si="41"/>
        <v>5405</v>
      </c>
      <c r="N210" s="1272"/>
      <c r="O210" s="891"/>
      <c r="P210" s="927"/>
      <c r="Q210" s="1326"/>
      <c r="R210" s="1327"/>
    </row>
    <row r="211" spans="2:18" ht="41.25" customHeight="1">
      <c r="B211" s="892" t="s">
        <v>3665</v>
      </c>
      <c r="C211" s="885" t="str">
        <f t="shared" si="40"/>
        <v>ФВ 350-2 AL gold Мору комплект фасадов для корпусов В 700</v>
      </c>
      <c r="D211" s="893" t="s">
        <v>2576</v>
      </c>
      <c r="E211" s="894" t="s">
        <v>2332</v>
      </c>
      <c r="F211" s="895"/>
      <c r="G211" s="895"/>
      <c r="H211" s="896"/>
      <c r="I211" s="1328">
        <v>11</v>
      </c>
      <c r="J211" s="919">
        <v>15734</v>
      </c>
      <c r="K211" s="1331"/>
      <c r="L211" s="1331"/>
      <c r="M211" s="981">
        <f t="shared" si="41"/>
        <v>11773</v>
      </c>
      <c r="N211" s="1272"/>
      <c r="O211" s="891"/>
      <c r="P211" s="927"/>
      <c r="Q211" s="1326"/>
      <c r="R211" s="1327"/>
    </row>
    <row r="212" spans="2:18" ht="41.25" customHeight="1">
      <c r="B212" s="892" t="s">
        <v>3666</v>
      </c>
      <c r="C212" s="885" t="str">
        <f t="shared" si="40"/>
        <v>ФВ 400 AL gold Мору комплект фасадов для корпусов В 400</v>
      </c>
      <c r="D212" s="893" t="s">
        <v>2578</v>
      </c>
      <c r="E212" s="894" t="s">
        <v>2315</v>
      </c>
      <c r="F212" s="895"/>
      <c r="G212" s="895"/>
      <c r="H212" s="896"/>
      <c r="I212" s="1328">
        <v>9</v>
      </c>
      <c r="J212" s="919">
        <v>8598</v>
      </c>
      <c r="K212" s="1331"/>
      <c r="L212" s="1331"/>
      <c r="M212" s="981">
        <f t="shared" si="41"/>
        <v>6434</v>
      </c>
      <c r="N212" s="1272"/>
      <c r="O212" s="891"/>
      <c r="P212" s="927"/>
      <c r="Q212" s="1326"/>
      <c r="R212" s="1327"/>
    </row>
    <row r="213" spans="2:18" ht="41.25" customHeight="1">
      <c r="B213" s="892" t="s">
        <v>3667</v>
      </c>
      <c r="C213" s="885" t="str">
        <f t="shared" si="40"/>
        <v>ФВ 400-2 AL gold Мору комплект фасадов для корпусов В 800</v>
      </c>
      <c r="D213" s="893" t="s">
        <v>2579</v>
      </c>
      <c r="E213" s="894" t="s">
        <v>2336</v>
      </c>
      <c r="F213" s="895"/>
      <c r="G213" s="895"/>
      <c r="H213" s="896"/>
      <c r="I213" s="1328">
        <v>13</v>
      </c>
      <c r="J213" s="919">
        <v>17196</v>
      </c>
      <c r="K213" s="1331"/>
      <c r="L213" s="1331"/>
      <c r="M213" s="981">
        <f t="shared" si="41"/>
        <v>12867</v>
      </c>
      <c r="N213" s="1272"/>
      <c r="O213" s="891"/>
      <c r="P213" s="927"/>
      <c r="Q213" s="1326"/>
      <c r="R213" s="1327"/>
    </row>
    <row r="214" spans="2:18" ht="41.25" customHeight="1">
      <c r="B214" s="892" t="s">
        <v>3668</v>
      </c>
      <c r="C214" s="885" t="str">
        <f t="shared" si="40"/>
        <v>ФВ 450 AL gold Мору комплект фасадов для корпусов В 450</v>
      </c>
      <c r="D214" s="893" t="s">
        <v>2581</v>
      </c>
      <c r="E214" s="894" t="s">
        <v>2319</v>
      </c>
      <c r="F214" s="895"/>
      <c r="G214" s="895"/>
      <c r="H214" s="896"/>
      <c r="I214" s="1328">
        <v>11</v>
      </c>
      <c r="J214" s="919">
        <v>9330</v>
      </c>
      <c r="K214" s="1331"/>
      <c r="L214" s="1331"/>
      <c r="M214" s="981">
        <f t="shared" si="41"/>
        <v>6981</v>
      </c>
      <c r="N214" s="1272"/>
      <c r="O214" s="891"/>
      <c r="P214" s="927"/>
      <c r="Q214" s="1326"/>
      <c r="R214" s="1327"/>
    </row>
    <row r="215" spans="2:18" ht="41.25" customHeight="1">
      <c r="B215" s="892" t="s">
        <v>3669</v>
      </c>
      <c r="C215" s="885" t="str">
        <f t="shared" si="40"/>
        <v>ФВ 500 AL gold Мору комплект фасадов для корпусов В 500</v>
      </c>
      <c r="D215" s="893" t="s">
        <v>2583</v>
      </c>
      <c r="E215" s="894" t="s">
        <v>2323</v>
      </c>
      <c r="F215" s="895"/>
      <c r="G215" s="895"/>
      <c r="H215" s="896"/>
      <c r="I215" s="1328">
        <v>12</v>
      </c>
      <c r="J215" s="919">
        <v>10063</v>
      </c>
      <c r="K215" s="1331"/>
      <c r="L215" s="1331"/>
      <c r="M215" s="981">
        <f t="shared" si="41"/>
        <v>7530</v>
      </c>
      <c r="N215" s="1272"/>
      <c r="O215" s="891"/>
      <c r="P215" s="927"/>
      <c r="Q215" s="1326"/>
      <c r="R215" s="1327"/>
    </row>
    <row r="216" spans="2:18" ht="41.25" customHeight="1">
      <c r="B216" s="892" t="s">
        <v>3605</v>
      </c>
      <c r="C216" s="885" t="str">
        <f>B216&amp;" комплект фасадов "&amp;"для корпусов "&amp;E216&amp;", "&amp;F216&amp;", "&amp;G216</f>
        <v>ФВ 600 AL gold Мору комплект фасадов для корпусов В 600, П 601, ПД 600</v>
      </c>
      <c r="D216" s="893" t="s">
        <v>2567</v>
      </c>
      <c r="E216" s="894" t="s">
        <v>2327</v>
      </c>
      <c r="F216" s="895" t="s">
        <v>2093</v>
      </c>
      <c r="G216" s="895" t="s">
        <v>2097</v>
      </c>
      <c r="H216" s="896"/>
      <c r="I216" s="1328">
        <v>14</v>
      </c>
      <c r="J216" s="919">
        <v>11525</v>
      </c>
      <c r="K216" s="1331"/>
      <c r="L216" s="1331"/>
      <c r="M216" s="981">
        <f t="shared" si="41"/>
        <v>8624</v>
      </c>
      <c r="N216" s="1273"/>
      <c r="O216" s="899"/>
      <c r="P216" s="927"/>
      <c r="Q216" s="1326"/>
      <c r="R216" s="1327"/>
    </row>
    <row r="217" spans="2:18" ht="41.25" customHeight="1">
      <c r="B217" s="1682" t="s">
        <v>2654</v>
      </c>
      <c r="C217" s="1683"/>
      <c r="D217" s="1683"/>
      <c r="E217" s="1683"/>
      <c r="F217" s="1683"/>
      <c r="G217" s="1683"/>
      <c r="H217" s="1683"/>
      <c r="I217" s="1683"/>
      <c r="J217" s="1683"/>
      <c r="K217" s="1683"/>
      <c r="L217" s="1683"/>
      <c r="M217" s="1683"/>
      <c r="N217" s="1683"/>
      <c r="O217" s="1685"/>
      <c r="P217" s="927"/>
      <c r="Q217" s="929"/>
      <c r="R217" s="930"/>
    </row>
    <row r="218" spans="2:18" ht="41.25" customHeight="1">
      <c r="B218" s="884" t="s">
        <v>2811</v>
      </c>
      <c r="C218" s="885" t="str">
        <f>B218&amp;" комплект фасадов "&amp;"для корпусов "&amp;H218</f>
        <v>ПБ 721 У EVO Вива комплект фасадов для корпусов В 990 У</v>
      </c>
      <c r="D218" s="886" t="s">
        <v>2812</v>
      </c>
      <c r="E218" s="887"/>
      <c r="F218" s="888"/>
      <c r="G218" s="888"/>
      <c r="H218" s="885" t="s">
        <v>2646</v>
      </c>
      <c r="I218" s="889">
        <v>7</v>
      </c>
      <c r="J218" s="914">
        <v>1745</v>
      </c>
      <c r="K218" s="1332">
        <v>2186</v>
      </c>
      <c r="L218" s="1332">
        <v>3505</v>
      </c>
      <c r="M218" s="977">
        <f>ROUNDUP(CEILING(J218*(1-скидка),1)*(1+наценка),1)</f>
        <v>1306</v>
      </c>
      <c r="N218" s="981">
        <f>ROUNDUP(CEILING(K218*(1-скидка),1)*(1+наценка),1)</f>
        <v>1636</v>
      </c>
      <c r="O218" s="915">
        <f>ROUNDUP(CEILING(L218*(1-скидка),1)*(1+наценка),1)</f>
        <v>2623</v>
      </c>
      <c r="P218" s="927"/>
      <c r="Q218" s="929"/>
      <c r="R218" s="930"/>
    </row>
    <row r="219" spans="2:18" ht="319.5" customHeight="1" thickBot="1">
      <c r="B219" s="1701" t="s">
        <v>4015</v>
      </c>
      <c r="C219" s="1678"/>
      <c r="D219" s="1678"/>
      <c r="E219" s="1678"/>
      <c r="F219" s="1678"/>
      <c r="G219" s="1678"/>
      <c r="H219" s="1678"/>
      <c r="I219" s="1678"/>
      <c r="J219" s="1678"/>
      <c r="K219" s="1678"/>
      <c r="L219" s="1678"/>
      <c r="M219" s="1678"/>
      <c r="N219" s="1678"/>
      <c r="O219" s="1702"/>
      <c r="P219" s="800"/>
      <c r="Q219" s="940"/>
      <c r="R219" s="814"/>
    </row>
    <row r="220" spans="2:18" ht="41.25" customHeight="1">
      <c r="B220" s="1605" t="s">
        <v>2655</v>
      </c>
      <c r="C220" s="1606"/>
      <c r="D220" s="1606"/>
      <c r="E220" s="1606"/>
      <c r="F220" s="1606"/>
      <c r="G220" s="1606"/>
      <c r="H220" s="1606"/>
      <c r="I220" s="1606"/>
      <c r="J220" s="1606"/>
      <c r="K220" s="1606"/>
      <c r="L220" s="1606"/>
      <c r="M220" s="1606"/>
      <c r="N220" s="1606"/>
      <c r="O220" s="1611"/>
      <c r="P220" s="924"/>
      <c r="Q220" s="925"/>
      <c r="R220" s="926"/>
    </row>
    <row r="221" spans="2:18" ht="41.25" customHeight="1">
      <c r="B221" s="884" t="s">
        <v>2813</v>
      </c>
      <c r="C221" s="885" t="str">
        <f>B221&amp;" комплект фасадов "&amp;"для корпусов "&amp;E221&amp;", "&amp;F221</f>
        <v>ФГ 301 EVO Вива комплект фасадов для корпусов ВГ 309, ВГ 319</v>
      </c>
      <c r="D221" s="886" t="s">
        <v>2657</v>
      </c>
      <c r="E221" s="888" t="s">
        <v>2427</v>
      </c>
      <c r="F221" s="887" t="s">
        <v>2345</v>
      </c>
      <c r="G221" s="887"/>
      <c r="H221" s="885"/>
      <c r="I221" s="889">
        <v>3</v>
      </c>
      <c r="J221" s="890">
        <v>1089</v>
      </c>
      <c r="K221" s="980">
        <v>1322</v>
      </c>
      <c r="L221" s="980">
        <v>2029</v>
      </c>
      <c r="M221" s="977">
        <f t="shared" ref="M221:M234" si="42">ROUNDUP(CEILING(J221*(1-скидка),1)*(1+наценка),1)</f>
        <v>815</v>
      </c>
      <c r="N221" s="981">
        <f t="shared" ref="N221:O227" si="43">ROUNDUP(CEILING(K221*(1-скидка),1)*(1+наценка),1)</f>
        <v>990</v>
      </c>
      <c r="O221" s="915">
        <f t="shared" si="43"/>
        <v>1519</v>
      </c>
      <c r="P221" s="927"/>
      <c r="Q221" s="929"/>
      <c r="R221" s="930"/>
    </row>
    <row r="222" spans="2:18" ht="41.25" customHeight="1">
      <c r="B222" s="892" t="s">
        <v>2814</v>
      </c>
      <c r="C222" s="885" t="str">
        <f>B222&amp;" комплект фасадов "&amp;"для корпусов "&amp;E222&amp;", "&amp;F222&amp;", "&amp;H222</f>
        <v>ФГ 401 EVO Вива комплект фасадов для корпусов ВГ 409, ВГ 419, ВГ 919 У</v>
      </c>
      <c r="D222" s="893" t="s">
        <v>2659</v>
      </c>
      <c r="E222" s="895" t="s">
        <v>2431</v>
      </c>
      <c r="F222" s="894" t="s">
        <v>2351</v>
      </c>
      <c r="G222" s="894"/>
      <c r="H222" s="896" t="s">
        <v>2660</v>
      </c>
      <c r="I222" s="897">
        <v>3</v>
      </c>
      <c r="J222" s="898">
        <v>1361</v>
      </c>
      <c r="K222" s="978">
        <v>1673</v>
      </c>
      <c r="L222" s="978">
        <v>2604</v>
      </c>
      <c r="M222" s="981">
        <f t="shared" si="42"/>
        <v>1019</v>
      </c>
      <c r="N222" s="981">
        <f t="shared" si="43"/>
        <v>1252</v>
      </c>
      <c r="O222" s="915">
        <f t="shared" si="43"/>
        <v>1949</v>
      </c>
      <c r="P222" s="927"/>
      <c r="Q222" s="929"/>
      <c r="R222" s="930"/>
    </row>
    <row r="223" spans="2:18" ht="41.25" customHeight="1">
      <c r="B223" s="892" t="s">
        <v>2815</v>
      </c>
      <c r="C223" s="885" t="str">
        <f>B223&amp;" комплект фасадов "&amp;"для корпусов "&amp;E223&amp;", "&amp;F223</f>
        <v>ФГ 451 EVO Вива комплект фасадов для корпусов ВГ 459, ВГ 469</v>
      </c>
      <c r="D223" s="893" t="s">
        <v>2662</v>
      </c>
      <c r="E223" s="895" t="s">
        <v>2434</v>
      </c>
      <c r="F223" s="894" t="s">
        <v>2356</v>
      </c>
      <c r="G223" s="894"/>
      <c r="H223" s="896"/>
      <c r="I223" s="897">
        <v>4</v>
      </c>
      <c r="J223" s="898">
        <v>1494</v>
      </c>
      <c r="K223" s="978">
        <v>1848</v>
      </c>
      <c r="L223" s="978">
        <v>2888</v>
      </c>
      <c r="M223" s="981">
        <f t="shared" si="42"/>
        <v>1118</v>
      </c>
      <c r="N223" s="981">
        <f t="shared" si="43"/>
        <v>1383</v>
      </c>
      <c r="O223" s="915">
        <f t="shared" si="43"/>
        <v>2161</v>
      </c>
      <c r="P223" s="927"/>
      <c r="Q223" s="929"/>
      <c r="R223" s="930"/>
    </row>
    <row r="224" spans="2:18" ht="41.25" customHeight="1">
      <c r="B224" s="892" t="s">
        <v>2816</v>
      </c>
      <c r="C224" s="885" t="str">
        <f>B224&amp;" комплект фасадов "&amp;"для корпусов "&amp;E224&amp;", "&amp;F224</f>
        <v>ФГ 501 EVO Вива комплект фасадов для корпусов ВГ 509, ВГ 519</v>
      </c>
      <c r="D224" s="893" t="s">
        <v>2664</v>
      </c>
      <c r="E224" s="895" t="s">
        <v>2437</v>
      </c>
      <c r="F224" s="894" t="s">
        <v>2361</v>
      </c>
      <c r="G224" s="894"/>
      <c r="H224" s="896"/>
      <c r="I224" s="654">
        <v>4</v>
      </c>
      <c r="J224" s="898">
        <v>1630</v>
      </c>
      <c r="K224" s="978">
        <v>2023</v>
      </c>
      <c r="L224" s="978">
        <v>3175</v>
      </c>
      <c r="M224" s="981">
        <f t="shared" si="42"/>
        <v>1220</v>
      </c>
      <c r="N224" s="981">
        <f t="shared" si="43"/>
        <v>1514</v>
      </c>
      <c r="O224" s="915">
        <f t="shared" si="43"/>
        <v>2376</v>
      </c>
      <c r="P224" s="927"/>
      <c r="Q224" s="929"/>
      <c r="R224" s="930"/>
    </row>
    <row r="225" spans="2:18" ht="34.799999999999997">
      <c r="B225" s="892" t="s">
        <v>2817</v>
      </c>
      <c r="C225" s="885" t="str">
        <f>B225&amp;" комплект фасадов "&amp;"для корпусов "&amp;E225&amp;", "&amp;F225</f>
        <v>ФГ 601 EVO Вива комплект фасадов для корпусов ВГ 609, ВГ 619</v>
      </c>
      <c r="D225" s="893" t="s">
        <v>2666</v>
      </c>
      <c r="E225" s="895" t="s">
        <v>2440</v>
      </c>
      <c r="F225" s="894" t="s">
        <v>2366</v>
      </c>
      <c r="G225" s="894"/>
      <c r="H225" s="896"/>
      <c r="I225" s="897">
        <v>5</v>
      </c>
      <c r="J225" s="898">
        <v>1899</v>
      </c>
      <c r="K225" s="978">
        <v>2374</v>
      </c>
      <c r="L225" s="978">
        <v>3750</v>
      </c>
      <c r="M225" s="981">
        <f t="shared" si="42"/>
        <v>1421</v>
      </c>
      <c r="N225" s="981">
        <f t="shared" si="43"/>
        <v>1777</v>
      </c>
      <c r="O225" s="915">
        <f t="shared" si="43"/>
        <v>2806</v>
      </c>
      <c r="P225" s="927"/>
      <c r="Q225" s="929"/>
      <c r="R225" s="930"/>
    </row>
    <row r="226" spans="2:18" ht="34.799999999999997">
      <c r="B226" s="892" t="s">
        <v>2818</v>
      </c>
      <c r="C226" s="885" t="str">
        <f>B226&amp;" комплект фасадов "&amp;"для корпусов "&amp;E226&amp;", "&amp;F226&amp;", "&amp;H226</f>
        <v>ФГ 651 EVO Вива комплект фасадов для корпусов ВГ 659, ВГ 669, ВГ 909 У</v>
      </c>
      <c r="D226" s="893" t="s">
        <v>2668</v>
      </c>
      <c r="E226" s="895" t="s">
        <v>2443</v>
      </c>
      <c r="F226" s="894" t="s">
        <v>2371</v>
      </c>
      <c r="G226" s="894"/>
      <c r="H226" s="896" t="s">
        <v>2669</v>
      </c>
      <c r="I226" s="897">
        <v>5</v>
      </c>
      <c r="J226" s="898">
        <v>2035</v>
      </c>
      <c r="K226" s="978">
        <v>2549</v>
      </c>
      <c r="L226" s="978">
        <v>4037</v>
      </c>
      <c r="M226" s="981">
        <f t="shared" si="42"/>
        <v>1523</v>
      </c>
      <c r="N226" s="981">
        <f t="shared" si="43"/>
        <v>1908</v>
      </c>
      <c r="O226" s="915">
        <f t="shared" si="43"/>
        <v>3021</v>
      </c>
      <c r="P226" s="927"/>
      <c r="Q226" s="929"/>
      <c r="R226" s="930"/>
    </row>
    <row r="227" spans="2:18" ht="34.799999999999997">
      <c r="B227" s="892" t="s">
        <v>2819</v>
      </c>
      <c r="C227" s="885" t="str">
        <f>B227&amp;" комплект фасадов "&amp;"для корпусов "&amp;E227&amp;", "&amp;F227</f>
        <v>ФГ 801 EVO Вива комплект фасадов для корпусов ВГ 809, ВГ 819</v>
      </c>
      <c r="D227" s="893" t="s">
        <v>2671</v>
      </c>
      <c r="E227" s="895" t="s">
        <v>2446</v>
      </c>
      <c r="F227" s="894" t="s">
        <v>2376</v>
      </c>
      <c r="G227" s="894"/>
      <c r="H227" s="896"/>
      <c r="I227" s="897">
        <v>6</v>
      </c>
      <c r="J227" s="898">
        <v>2440</v>
      </c>
      <c r="K227" s="978">
        <v>3072</v>
      </c>
      <c r="L227" s="978">
        <v>4899</v>
      </c>
      <c r="M227" s="981">
        <f t="shared" si="42"/>
        <v>1826</v>
      </c>
      <c r="N227" s="981">
        <f t="shared" si="43"/>
        <v>2299</v>
      </c>
      <c r="O227" s="915">
        <f t="shared" si="43"/>
        <v>3666</v>
      </c>
      <c r="P227" s="927"/>
      <c r="Q227" s="929"/>
      <c r="R227" s="930"/>
    </row>
    <row r="228" spans="2:18" ht="34.799999999999997">
      <c r="B228" s="892" t="s">
        <v>3034</v>
      </c>
      <c r="C228" s="885" t="str">
        <f>B228&amp;" комплект фасадов "&amp;"для корпусов "&amp;E228&amp;", "&amp;F228</f>
        <v>ФГ 301 AL black комплект фасадов для корпусов ВГ 309, ВГ 319</v>
      </c>
      <c r="D228" s="893" t="s">
        <v>2657</v>
      </c>
      <c r="E228" s="895" t="s">
        <v>2427</v>
      </c>
      <c r="F228" s="894" t="s">
        <v>2345</v>
      </c>
      <c r="G228" s="894"/>
      <c r="H228" s="896"/>
      <c r="I228" s="897">
        <v>5</v>
      </c>
      <c r="J228" s="898">
        <v>3605</v>
      </c>
      <c r="K228" s="978"/>
      <c r="L228" s="978"/>
      <c r="M228" s="981">
        <f t="shared" si="42"/>
        <v>2698</v>
      </c>
      <c r="N228" s="1270"/>
      <c r="O228" s="915"/>
      <c r="P228" s="927"/>
      <c r="Q228" s="929"/>
      <c r="R228" s="930"/>
    </row>
    <row r="229" spans="2:18" ht="34.799999999999997">
      <c r="B229" s="892" t="s">
        <v>3035</v>
      </c>
      <c r="C229" s="885" t="str">
        <f>B229&amp;" комплект фасадов "&amp;"для корпусов "&amp;E229&amp;", "&amp;F229&amp;", "&amp;H229</f>
        <v>ФГ 401 AL black комплект фасадов для корпусов ВГ 409, ВГ 419, ВГ 919 У</v>
      </c>
      <c r="D229" s="893" t="s">
        <v>2659</v>
      </c>
      <c r="E229" s="895" t="s">
        <v>2431</v>
      </c>
      <c r="F229" s="894" t="s">
        <v>2351</v>
      </c>
      <c r="G229" s="894"/>
      <c r="H229" s="896" t="s">
        <v>2660</v>
      </c>
      <c r="I229" s="897">
        <v>6</v>
      </c>
      <c r="J229" s="898">
        <v>3987</v>
      </c>
      <c r="K229" s="978"/>
      <c r="L229" s="978"/>
      <c r="M229" s="981">
        <f t="shared" si="42"/>
        <v>2984</v>
      </c>
      <c r="N229" s="1270"/>
      <c r="O229" s="915"/>
      <c r="P229" s="927"/>
      <c r="Q229" s="929"/>
      <c r="R229" s="930"/>
    </row>
    <row r="230" spans="2:18" ht="34.799999999999997">
      <c r="B230" s="892" t="s">
        <v>3036</v>
      </c>
      <c r="C230" s="885" t="str">
        <f>B230&amp;" комплект фасадов "&amp;"для корпусов "&amp;E230&amp;", "&amp;F230</f>
        <v>ФГ 451 AL black комплект фасадов для корпусов ВГ 459, ВГ 469</v>
      </c>
      <c r="D230" s="893" t="s">
        <v>2662</v>
      </c>
      <c r="E230" s="895" t="s">
        <v>2434</v>
      </c>
      <c r="F230" s="894" t="s">
        <v>2356</v>
      </c>
      <c r="G230" s="894"/>
      <c r="H230" s="896"/>
      <c r="I230" s="897">
        <v>7</v>
      </c>
      <c r="J230" s="898">
        <v>4177</v>
      </c>
      <c r="K230" s="978"/>
      <c r="L230" s="978"/>
      <c r="M230" s="981">
        <f t="shared" si="42"/>
        <v>3126</v>
      </c>
      <c r="N230" s="1270"/>
      <c r="O230" s="915"/>
      <c r="P230" s="927"/>
      <c r="Q230" s="929"/>
      <c r="R230" s="930"/>
    </row>
    <row r="231" spans="2:18" ht="34.799999999999997">
      <c r="B231" s="892" t="s">
        <v>3037</v>
      </c>
      <c r="C231" s="885" t="str">
        <f>B231&amp;" комплект фасадов "&amp;"для корпусов "&amp;E231&amp;", "&amp;F231</f>
        <v>ФГ 501 AL black комплект фасадов для корпусов ВГ 509, ВГ 519</v>
      </c>
      <c r="D231" s="893" t="s">
        <v>2664</v>
      </c>
      <c r="E231" s="895" t="s">
        <v>2437</v>
      </c>
      <c r="F231" s="894" t="s">
        <v>2361</v>
      </c>
      <c r="G231" s="894"/>
      <c r="H231" s="896"/>
      <c r="I231" s="897">
        <v>8</v>
      </c>
      <c r="J231" s="898">
        <v>4370</v>
      </c>
      <c r="K231" s="978"/>
      <c r="L231" s="978"/>
      <c r="M231" s="981">
        <f t="shared" si="42"/>
        <v>3270</v>
      </c>
      <c r="N231" s="1270"/>
      <c r="O231" s="915"/>
      <c r="P231" s="927"/>
      <c r="Q231" s="929"/>
      <c r="R231" s="930"/>
    </row>
    <row r="232" spans="2:18" ht="34.799999999999997">
      <c r="B232" s="892" t="s">
        <v>3038</v>
      </c>
      <c r="C232" s="885" t="str">
        <f>B232&amp;" комплект фасадов "&amp;"для корпусов "&amp;E232&amp;", "&amp;F232</f>
        <v>ФГ 601 AL black комплект фасадов для корпусов ВГ 609, ВГ 619</v>
      </c>
      <c r="D232" s="893" t="s">
        <v>2666</v>
      </c>
      <c r="E232" s="895" t="s">
        <v>2440</v>
      </c>
      <c r="F232" s="894" t="s">
        <v>2366</v>
      </c>
      <c r="G232" s="894"/>
      <c r="H232" s="896"/>
      <c r="I232" s="897">
        <v>9</v>
      </c>
      <c r="J232" s="898">
        <v>4752</v>
      </c>
      <c r="K232" s="978"/>
      <c r="L232" s="978"/>
      <c r="M232" s="981">
        <f t="shared" si="42"/>
        <v>3556</v>
      </c>
      <c r="N232" s="1270"/>
      <c r="O232" s="915"/>
      <c r="P232" s="927"/>
      <c r="Q232" s="929"/>
      <c r="R232" s="930"/>
    </row>
    <row r="233" spans="2:18" ht="34.799999999999997">
      <c r="B233" s="892" t="s">
        <v>3039</v>
      </c>
      <c r="C233" s="885" t="str">
        <f>B233&amp;" комплект фасадов "&amp;"для корпусов "&amp;E233&amp;", "&amp;F233&amp;", "&amp;H233</f>
        <v>ФГ 651 AL black комплект фасадов для корпусов ВГ 659, ВГ 669, ВГ 909 У</v>
      </c>
      <c r="D233" s="893" t="s">
        <v>2668</v>
      </c>
      <c r="E233" s="895" t="s">
        <v>2443</v>
      </c>
      <c r="F233" s="894" t="s">
        <v>2371</v>
      </c>
      <c r="G233" s="894"/>
      <c r="H233" s="896" t="s">
        <v>2669</v>
      </c>
      <c r="I233" s="654">
        <v>10</v>
      </c>
      <c r="J233" s="898">
        <v>4941</v>
      </c>
      <c r="K233" s="978"/>
      <c r="L233" s="978"/>
      <c r="M233" s="981">
        <f t="shared" si="42"/>
        <v>3697</v>
      </c>
      <c r="N233" s="1270"/>
      <c r="O233" s="915"/>
      <c r="P233" s="927"/>
      <c r="Q233" s="929"/>
      <c r="R233" s="930"/>
    </row>
    <row r="234" spans="2:18" ht="34.799999999999997">
      <c r="B234" s="892" t="s">
        <v>3040</v>
      </c>
      <c r="C234" s="885" t="str">
        <f>B234&amp;" комплект фасадов "&amp;"для корпусов "&amp;E234&amp;", "&amp;F234</f>
        <v>ФГ 801 AL black комплект фасадов для корпусов ВГ 809, ВГ 819</v>
      </c>
      <c r="D234" s="893" t="s">
        <v>2671</v>
      </c>
      <c r="E234" s="895" t="s">
        <v>2446</v>
      </c>
      <c r="F234" s="894" t="s">
        <v>2376</v>
      </c>
      <c r="G234" s="894"/>
      <c r="H234" s="896"/>
      <c r="I234" s="897">
        <v>12</v>
      </c>
      <c r="J234" s="898">
        <v>5514</v>
      </c>
      <c r="K234" s="978"/>
      <c r="L234" s="978"/>
      <c r="M234" s="981">
        <f t="shared" si="42"/>
        <v>4126</v>
      </c>
      <c r="N234" s="1270"/>
      <c r="O234" s="915"/>
      <c r="P234" s="927"/>
      <c r="Q234" s="929"/>
      <c r="R234" s="930"/>
    </row>
    <row r="235" spans="2:18" ht="34.799999999999997">
      <c r="B235" s="892" t="s">
        <v>3993</v>
      </c>
      <c r="C235" s="885" t="str">
        <f>B235&amp;" комплект фасадов "&amp;"для корпусов "&amp;E235&amp;", "&amp;F235</f>
        <v>ФГ 301 AL gold комплект фасадов для корпусов ВГ 309, ВГ 319</v>
      </c>
      <c r="D235" s="893" t="s">
        <v>2657</v>
      </c>
      <c r="E235" s="895" t="s">
        <v>2427</v>
      </c>
      <c r="F235" s="894" t="s">
        <v>2345</v>
      </c>
      <c r="G235" s="894"/>
      <c r="H235" s="896"/>
      <c r="I235" s="1325">
        <v>5</v>
      </c>
      <c r="J235" s="898">
        <v>3605</v>
      </c>
      <c r="K235" s="978"/>
      <c r="L235" s="978"/>
      <c r="M235" s="981">
        <f t="shared" ref="M235:M248" si="44">ROUNDUP(CEILING(J235*(1-скидка),1)*(1+наценка),1)</f>
        <v>2698</v>
      </c>
      <c r="N235" s="1270"/>
      <c r="O235" s="915"/>
      <c r="P235" s="927"/>
      <c r="Q235" s="929"/>
      <c r="R235" s="930"/>
    </row>
    <row r="236" spans="2:18" ht="34.799999999999997">
      <c r="B236" s="892" t="s">
        <v>3994</v>
      </c>
      <c r="C236" s="885" t="str">
        <f>B236&amp;" комплект фасадов "&amp;"для корпусов "&amp;E236&amp;", "&amp;F236&amp;", "&amp;H236</f>
        <v>ФГ 401 AL gold комплект фасадов для корпусов ВГ 409, ВГ 419, ВГ 919 У</v>
      </c>
      <c r="D236" s="893" t="s">
        <v>2659</v>
      </c>
      <c r="E236" s="895" t="s">
        <v>2431</v>
      </c>
      <c r="F236" s="894" t="s">
        <v>2351</v>
      </c>
      <c r="G236" s="894"/>
      <c r="H236" s="896" t="s">
        <v>2660</v>
      </c>
      <c r="I236" s="1325">
        <v>6</v>
      </c>
      <c r="J236" s="898">
        <v>3987</v>
      </c>
      <c r="K236" s="978"/>
      <c r="L236" s="978"/>
      <c r="M236" s="981">
        <f t="shared" si="44"/>
        <v>2984</v>
      </c>
      <c r="N236" s="1270"/>
      <c r="O236" s="915"/>
      <c r="P236" s="927"/>
      <c r="Q236" s="929"/>
      <c r="R236" s="930"/>
    </row>
    <row r="237" spans="2:18" ht="34.799999999999997">
      <c r="B237" s="892" t="s">
        <v>3995</v>
      </c>
      <c r="C237" s="885" t="str">
        <f>B237&amp;" комплект фасадов "&amp;"для корпусов "&amp;E237&amp;", "&amp;F237</f>
        <v>ФГ 451 AL gold комплект фасадов для корпусов ВГ 459, ВГ 469</v>
      </c>
      <c r="D237" s="893" t="s">
        <v>2662</v>
      </c>
      <c r="E237" s="895" t="s">
        <v>2434</v>
      </c>
      <c r="F237" s="894" t="s">
        <v>2356</v>
      </c>
      <c r="G237" s="894"/>
      <c r="H237" s="896"/>
      <c r="I237" s="1325">
        <v>7</v>
      </c>
      <c r="J237" s="898">
        <v>4177</v>
      </c>
      <c r="K237" s="978"/>
      <c r="L237" s="978"/>
      <c r="M237" s="981">
        <f t="shared" si="44"/>
        <v>3126</v>
      </c>
      <c r="N237" s="1270"/>
      <c r="O237" s="915"/>
      <c r="P237" s="927"/>
      <c r="Q237" s="929"/>
      <c r="R237" s="930"/>
    </row>
    <row r="238" spans="2:18" ht="34.799999999999997">
      <c r="B238" s="892" t="s">
        <v>3996</v>
      </c>
      <c r="C238" s="885" t="str">
        <f>B238&amp;" комплект фасадов "&amp;"для корпусов "&amp;E238&amp;", "&amp;F238</f>
        <v>ФГ 501 AL gold комплект фасадов для корпусов ВГ 509, ВГ 519</v>
      </c>
      <c r="D238" s="893" t="s">
        <v>2664</v>
      </c>
      <c r="E238" s="895" t="s">
        <v>2437</v>
      </c>
      <c r="F238" s="894" t="s">
        <v>2361</v>
      </c>
      <c r="G238" s="894"/>
      <c r="H238" s="896"/>
      <c r="I238" s="1325">
        <v>8</v>
      </c>
      <c r="J238" s="898">
        <v>4370</v>
      </c>
      <c r="K238" s="978"/>
      <c r="L238" s="978"/>
      <c r="M238" s="981">
        <f t="shared" si="44"/>
        <v>3270</v>
      </c>
      <c r="N238" s="1270"/>
      <c r="O238" s="915"/>
      <c r="P238" s="927"/>
      <c r="Q238" s="929"/>
      <c r="R238" s="930"/>
    </row>
    <row r="239" spans="2:18" ht="34.799999999999997">
      <c r="B239" s="892" t="s">
        <v>3997</v>
      </c>
      <c r="C239" s="885" t="str">
        <f>B239&amp;" комплект фасадов "&amp;"для корпусов "&amp;E239&amp;", "&amp;F239</f>
        <v>ФГ 601 AL gold комплект фасадов для корпусов ВГ 609, ВГ 619</v>
      </c>
      <c r="D239" s="893" t="s">
        <v>2666</v>
      </c>
      <c r="E239" s="895" t="s">
        <v>2440</v>
      </c>
      <c r="F239" s="894" t="s">
        <v>2366</v>
      </c>
      <c r="G239" s="894"/>
      <c r="H239" s="896"/>
      <c r="I239" s="1325">
        <v>9</v>
      </c>
      <c r="J239" s="898">
        <v>4752</v>
      </c>
      <c r="K239" s="978"/>
      <c r="L239" s="978"/>
      <c r="M239" s="981">
        <f t="shared" si="44"/>
        <v>3556</v>
      </c>
      <c r="N239" s="1270"/>
      <c r="O239" s="915"/>
      <c r="P239" s="927"/>
      <c r="Q239" s="929"/>
      <c r="R239" s="930"/>
    </row>
    <row r="240" spans="2:18" ht="34.799999999999997">
      <c r="B240" s="892" t="s">
        <v>3998</v>
      </c>
      <c r="C240" s="885" t="str">
        <f>B240&amp;" комплект фасадов "&amp;"для корпусов "&amp;E240&amp;", "&amp;F240&amp;", "&amp;H240</f>
        <v>ФГ 651 AL gold комплект фасадов для корпусов ВГ 659, ВГ 669, ВГ 909 У</v>
      </c>
      <c r="D240" s="893" t="s">
        <v>2668</v>
      </c>
      <c r="E240" s="895" t="s">
        <v>2443</v>
      </c>
      <c r="F240" s="894" t="s">
        <v>2371</v>
      </c>
      <c r="G240" s="894"/>
      <c r="H240" s="896" t="s">
        <v>2669</v>
      </c>
      <c r="I240" s="654">
        <v>10</v>
      </c>
      <c r="J240" s="898">
        <v>4941</v>
      </c>
      <c r="K240" s="978"/>
      <c r="L240" s="978"/>
      <c r="M240" s="981">
        <f t="shared" si="44"/>
        <v>3697</v>
      </c>
      <c r="N240" s="1270"/>
      <c r="O240" s="915"/>
      <c r="P240" s="927"/>
      <c r="Q240" s="929"/>
      <c r="R240" s="930"/>
    </row>
    <row r="241" spans="2:18" ht="34.799999999999997">
      <c r="B241" s="892" t="s">
        <v>3999</v>
      </c>
      <c r="C241" s="885" t="str">
        <f>B241&amp;" комплект фасадов "&amp;"для корпусов "&amp;E241&amp;", "&amp;F241</f>
        <v>ФГ 801 AL gold комплект фасадов для корпусов ВГ 809, ВГ 819</v>
      </c>
      <c r="D241" s="893" t="s">
        <v>2671</v>
      </c>
      <c r="E241" s="895" t="s">
        <v>2446</v>
      </c>
      <c r="F241" s="894" t="s">
        <v>2376</v>
      </c>
      <c r="G241" s="894"/>
      <c r="H241" s="896"/>
      <c r="I241" s="1325">
        <v>12</v>
      </c>
      <c r="J241" s="898">
        <v>5514</v>
      </c>
      <c r="K241" s="978"/>
      <c r="L241" s="978"/>
      <c r="M241" s="981">
        <f t="shared" si="44"/>
        <v>4126</v>
      </c>
      <c r="N241" s="1270"/>
      <c r="O241" s="915"/>
      <c r="P241" s="927"/>
      <c r="Q241" s="929"/>
      <c r="R241" s="930"/>
    </row>
    <row r="242" spans="2:18" ht="34.799999999999997">
      <c r="B242" s="892" t="s">
        <v>3670</v>
      </c>
      <c r="C242" s="885" t="str">
        <f>B242&amp;" комплект фасадов "&amp;"для корпусов "&amp;E242&amp;", "&amp;F242</f>
        <v>ФГ 301 AL black Мору комплект фасадов для корпусов ВГ 309, ВГ 319</v>
      </c>
      <c r="D242" s="893" t="s">
        <v>2657</v>
      </c>
      <c r="E242" s="895" t="s">
        <v>2427</v>
      </c>
      <c r="F242" s="894" t="s">
        <v>2345</v>
      </c>
      <c r="G242" s="894"/>
      <c r="H242" s="896"/>
      <c r="I242" s="1328">
        <v>5</v>
      </c>
      <c r="J242" s="898">
        <v>5263</v>
      </c>
      <c r="K242" s="978"/>
      <c r="L242" s="978"/>
      <c r="M242" s="981">
        <f t="shared" si="44"/>
        <v>3938</v>
      </c>
      <c r="N242" s="1270"/>
      <c r="O242" s="915"/>
      <c r="P242" s="927"/>
      <c r="Q242" s="929"/>
      <c r="R242" s="930"/>
    </row>
    <row r="243" spans="2:18" ht="34.799999999999997">
      <c r="B243" s="892" t="s">
        <v>3671</v>
      </c>
      <c r="C243" s="885" t="str">
        <f>B243&amp;" комплект фасадов "&amp;"для корпусов "&amp;E243&amp;", "&amp;F243&amp;", "&amp;H243</f>
        <v>ФГ 401 AL black Мору комплект фасадов для корпусов ВГ 409, ВГ 419, ВГ 919 У</v>
      </c>
      <c r="D243" s="893" t="s">
        <v>2659</v>
      </c>
      <c r="E243" s="895" t="s">
        <v>2431</v>
      </c>
      <c r="F243" s="894" t="s">
        <v>2351</v>
      </c>
      <c r="G243" s="894"/>
      <c r="H243" s="896" t="s">
        <v>2660</v>
      </c>
      <c r="I243" s="1328">
        <v>6</v>
      </c>
      <c r="J243" s="898">
        <v>6269</v>
      </c>
      <c r="K243" s="978"/>
      <c r="L243" s="978"/>
      <c r="M243" s="981">
        <f t="shared" si="44"/>
        <v>4691</v>
      </c>
      <c r="N243" s="1270"/>
      <c r="O243" s="915"/>
      <c r="P243" s="927"/>
      <c r="Q243" s="929"/>
      <c r="R243" s="930"/>
    </row>
    <row r="244" spans="2:18" ht="34.799999999999997">
      <c r="B244" s="892" t="s">
        <v>3672</v>
      </c>
      <c r="C244" s="885" t="str">
        <f>B244&amp;" комплект фасадов "&amp;"для корпусов "&amp;E244&amp;", "&amp;F244</f>
        <v>ФГ 451 AL black Мору комплект фасадов для корпусов ВГ 459, ВГ 469</v>
      </c>
      <c r="D244" s="893" t="s">
        <v>2662</v>
      </c>
      <c r="E244" s="895" t="s">
        <v>2434</v>
      </c>
      <c r="F244" s="894" t="s">
        <v>2356</v>
      </c>
      <c r="G244" s="894"/>
      <c r="H244" s="896"/>
      <c r="I244" s="1328">
        <v>7</v>
      </c>
      <c r="J244" s="898">
        <v>6769</v>
      </c>
      <c r="K244" s="978"/>
      <c r="L244" s="978"/>
      <c r="M244" s="981">
        <f t="shared" si="44"/>
        <v>5065</v>
      </c>
      <c r="N244" s="1270"/>
      <c r="O244" s="915"/>
      <c r="P244" s="927"/>
      <c r="Q244" s="929"/>
      <c r="R244" s="930"/>
    </row>
    <row r="245" spans="2:18" ht="34.799999999999997">
      <c r="B245" s="892" t="s">
        <v>3673</v>
      </c>
      <c r="C245" s="885" t="str">
        <f>B245&amp;" комплект фасадов "&amp;"для корпусов "&amp;E245&amp;", "&amp;F245</f>
        <v>ФГ 501 AL black Мору комплект фасадов для корпусов ВГ 509, ВГ 519</v>
      </c>
      <c r="D245" s="893" t="s">
        <v>2664</v>
      </c>
      <c r="E245" s="895" t="s">
        <v>2437</v>
      </c>
      <c r="F245" s="894" t="s">
        <v>2361</v>
      </c>
      <c r="G245" s="894"/>
      <c r="H245" s="896"/>
      <c r="I245" s="1328">
        <v>8</v>
      </c>
      <c r="J245" s="898">
        <v>7271</v>
      </c>
      <c r="K245" s="978"/>
      <c r="L245" s="978"/>
      <c r="M245" s="981">
        <f t="shared" si="44"/>
        <v>5441</v>
      </c>
      <c r="N245" s="1270"/>
      <c r="O245" s="915"/>
      <c r="P245" s="927"/>
      <c r="Q245" s="929"/>
      <c r="R245" s="930"/>
    </row>
    <row r="246" spans="2:18" ht="34.799999999999997">
      <c r="B246" s="892" t="s">
        <v>3674</v>
      </c>
      <c r="C246" s="885" t="str">
        <f>B246&amp;" комплект фасадов "&amp;"для корпусов "&amp;E246&amp;", "&amp;F246</f>
        <v>ФГ 601 AL black Мору комплект фасадов для корпусов ВГ 609, ВГ 619</v>
      </c>
      <c r="D246" s="893" t="s">
        <v>2666</v>
      </c>
      <c r="E246" s="895" t="s">
        <v>2440</v>
      </c>
      <c r="F246" s="894" t="s">
        <v>2366</v>
      </c>
      <c r="G246" s="894"/>
      <c r="H246" s="896"/>
      <c r="I246" s="1328">
        <v>9</v>
      </c>
      <c r="J246" s="898">
        <v>8277</v>
      </c>
      <c r="K246" s="978"/>
      <c r="L246" s="978"/>
      <c r="M246" s="981">
        <f t="shared" si="44"/>
        <v>6193</v>
      </c>
      <c r="N246" s="1270"/>
      <c r="O246" s="915"/>
      <c r="P246" s="927"/>
      <c r="Q246" s="929"/>
      <c r="R246" s="930"/>
    </row>
    <row r="247" spans="2:18" ht="34.799999999999997">
      <c r="B247" s="892" t="s">
        <v>3675</v>
      </c>
      <c r="C247" s="885" t="str">
        <f>B247&amp;" комплект фасадов "&amp;"для корпусов "&amp;E247&amp;", "&amp;F247&amp;", "&amp;H247</f>
        <v>ФГ 651 AL black Мору комплект фасадов для корпусов ВГ 659, ВГ 669, ВГ 909 У</v>
      </c>
      <c r="D247" s="893" t="s">
        <v>2668</v>
      </c>
      <c r="E247" s="895" t="s">
        <v>2443</v>
      </c>
      <c r="F247" s="894" t="s">
        <v>2371</v>
      </c>
      <c r="G247" s="894"/>
      <c r="H247" s="896" t="s">
        <v>2669</v>
      </c>
      <c r="I247" s="654">
        <v>10</v>
      </c>
      <c r="J247" s="898">
        <v>8778</v>
      </c>
      <c r="K247" s="978"/>
      <c r="L247" s="978"/>
      <c r="M247" s="981">
        <f t="shared" si="44"/>
        <v>6568</v>
      </c>
      <c r="N247" s="1270"/>
      <c r="O247" s="915"/>
      <c r="P247" s="927"/>
      <c r="Q247" s="929"/>
      <c r="R247" s="930"/>
    </row>
    <row r="248" spans="2:18" ht="34.799999999999997">
      <c r="B248" s="892" t="s">
        <v>3676</v>
      </c>
      <c r="C248" s="885" t="str">
        <f>B248&amp;" комплект фасадов "&amp;"для корпусов "&amp;E248&amp;", "&amp;F248</f>
        <v>ФГ 801 AL black Мору комплект фасадов для корпусов ВГ 809, ВГ 819</v>
      </c>
      <c r="D248" s="893" t="s">
        <v>2671</v>
      </c>
      <c r="E248" s="895" t="s">
        <v>2446</v>
      </c>
      <c r="F248" s="894" t="s">
        <v>2376</v>
      </c>
      <c r="G248" s="894"/>
      <c r="H248" s="896"/>
      <c r="I248" s="1328">
        <v>12</v>
      </c>
      <c r="J248" s="898">
        <v>10285</v>
      </c>
      <c r="K248" s="978"/>
      <c r="L248" s="978"/>
      <c r="M248" s="981">
        <f t="shared" si="44"/>
        <v>7696</v>
      </c>
      <c r="N248" s="1270"/>
      <c r="O248" s="915"/>
      <c r="P248" s="927"/>
      <c r="Q248" s="929"/>
      <c r="R248" s="930"/>
    </row>
    <row r="249" spans="2:18" ht="34.799999999999997">
      <c r="B249" s="892" t="s">
        <v>3677</v>
      </c>
      <c r="C249" s="885" t="str">
        <f>B249&amp;" комплект фасадов "&amp;"для корпусов "&amp;E249&amp;", "&amp;F249</f>
        <v>ФГ 301 AL gold Мору комплект фасадов для корпусов ВГ 309, ВГ 319</v>
      </c>
      <c r="D249" s="893" t="s">
        <v>2657</v>
      </c>
      <c r="E249" s="895" t="s">
        <v>2427</v>
      </c>
      <c r="F249" s="894" t="s">
        <v>2345</v>
      </c>
      <c r="G249" s="894"/>
      <c r="H249" s="896"/>
      <c r="I249" s="1328">
        <v>5</v>
      </c>
      <c r="J249" s="898">
        <v>5263</v>
      </c>
      <c r="K249" s="978"/>
      <c r="L249" s="978"/>
      <c r="M249" s="981">
        <f t="shared" ref="M249:M255" si="45">ROUNDUP(CEILING(J249*(1-скидка),1)*(1+наценка),1)</f>
        <v>3938</v>
      </c>
      <c r="N249" s="1270"/>
      <c r="O249" s="915"/>
      <c r="P249" s="927"/>
      <c r="Q249" s="929"/>
      <c r="R249" s="930"/>
    </row>
    <row r="250" spans="2:18" ht="34.799999999999997">
      <c r="B250" s="892" t="s">
        <v>3678</v>
      </c>
      <c r="C250" s="885" t="str">
        <f>B250&amp;" комплект фасадов "&amp;"для корпусов "&amp;E250&amp;", "&amp;F250&amp;", "&amp;H250</f>
        <v>ФГ 401 AL gold Мору комплект фасадов для корпусов ВГ 409, ВГ 419, ВГ 919 У</v>
      </c>
      <c r="D250" s="893" t="s">
        <v>2659</v>
      </c>
      <c r="E250" s="895" t="s">
        <v>2431</v>
      </c>
      <c r="F250" s="894" t="s">
        <v>2351</v>
      </c>
      <c r="G250" s="894"/>
      <c r="H250" s="896" t="s">
        <v>2660</v>
      </c>
      <c r="I250" s="1328">
        <v>6</v>
      </c>
      <c r="J250" s="898">
        <v>6269</v>
      </c>
      <c r="K250" s="978"/>
      <c r="L250" s="978"/>
      <c r="M250" s="981">
        <f t="shared" si="45"/>
        <v>4691</v>
      </c>
      <c r="N250" s="1270"/>
      <c r="O250" s="915"/>
      <c r="P250" s="927"/>
      <c r="Q250" s="929"/>
      <c r="R250" s="930"/>
    </row>
    <row r="251" spans="2:18" ht="34.799999999999997">
      <c r="B251" s="892" t="s">
        <v>3679</v>
      </c>
      <c r="C251" s="885" t="str">
        <f>B251&amp;" комплект фасадов "&amp;"для корпусов "&amp;E251&amp;", "&amp;F251</f>
        <v>ФГ 451 AL gold Мору комплект фасадов для корпусов ВГ 459, ВГ 469</v>
      </c>
      <c r="D251" s="893" t="s">
        <v>2662</v>
      </c>
      <c r="E251" s="895" t="s">
        <v>2434</v>
      </c>
      <c r="F251" s="894" t="s">
        <v>2356</v>
      </c>
      <c r="G251" s="894"/>
      <c r="H251" s="896"/>
      <c r="I251" s="1328">
        <v>7</v>
      </c>
      <c r="J251" s="898">
        <v>6769</v>
      </c>
      <c r="K251" s="978"/>
      <c r="L251" s="978"/>
      <c r="M251" s="981">
        <f t="shared" si="45"/>
        <v>5065</v>
      </c>
      <c r="N251" s="1270"/>
      <c r="O251" s="915"/>
      <c r="P251" s="927"/>
      <c r="Q251" s="929"/>
      <c r="R251" s="930"/>
    </row>
    <row r="252" spans="2:18" ht="34.799999999999997">
      <c r="B252" s="892" t="s">
        <v>3680</v>
      </c>
      <c r="C252" s="885" t="str">
        <f>B252&amp;" комплект фасадов "&amp;"для корпусов "&amp;E252&amp;", "&amp;F252</f>
        <v>ФГ 501 AL gold Мору комплект фасадов для корпусов ВГ 509, ВГ 519</v>
      </c>
      <c r="D252" s="893" t="s">
        <v>2664</v>
      </c>
      <c r="E252" s="895" t="s">
        <v>2437</v>
      </c>
      <c r="F252" s="894" t="s">
        <v>2361</v>
      </c>
      <c r="G252" s="894"/>
      <c r="H252" s="896"/>
      <c r="I252" s="1328">
        <v>8</v>
      </c>
      <c r="J252" s="898">
        <v>7271</v>
      </c>
      <c r="K252" s="978"/>
      <c r="L252" s="978"/>
      <c r="M252" s="981">
        <f t="shared" si="45"/>
        <v>5441</v>
      </c>
      <c r="N252" s="1270"/>
      <c r="O252" s="915"/>
      <c r="P252" s="927"/>
      <c r="Q252" s="929"/>
      <c r="R252" s="930"/>
    </row>
    <row r="253" spans="2:18" ht="34.799999999999997">
      <c r="B253" s="892" t="s">
        <v>3681</v>
      </c>
      <c r="C253" s="885" t="str">
        <f>B253&amp;" комплект фасадов "&amp;"для корпусов "&amp;E253&amp;", "&amp;F253</f>
        <v>ФГ 601 AL gold Мору комплект фасадов для корпусов ВГ 609, ВГ 619</v>
      </c>
      <c r="D253" s="893" t="s">
        <v>2666</v>
      </c>
      <c r="E253" s="895" t="s">
        <v>2440</v>
      </c>
      <c r="F253" s="894" t="s">
        <v>2366</v>
      </c>
      <c r="G253" s="894"/>
      <c r="H253" s="896"/>
      <c r="I253" s="1328">
        <v>9</v>
      </c>
      <c r="J253" s="898">
        <v>8277</v>
      </c>
      <c r="K253" s="978"/>
      <c r="L253" s="978"/>
      <c r="M253" s="981">
        <f t="shared" si="45"/>
        <v>6193</v>
      </c>
      <c r="N253" s="1270"/>
      <c r="O253" s="915"/>
      <c r="P253" s="927"/>
      <c r="Q253" s="929"/>
      <c r="R253" s="930"/>
    </row>
    <row r="254" spans="2:18" ht="34.799999999999997">
      <c r="B254" s="892" t="s">
        <v>3682</v>
      </c>
      <c r="C254" s="885" t="str">
        <f>B254&amp;" комплект фасадов "&amp;"для корпусов "&amp;E254&amp;", "&amp;F254&amp;", "&amp;H254</f>
        <v>ФГ 651 AL gold Мору комплект фасадов для корпусов ВГ 659, ВГ 669, ВГ 909 У</v>
      </c>
      <c r="D254" s="893" t="s">
        <v>2668</v>
      </c>
      <c r="E254" s="895" t="s">
        <v>2443</v>
      </c>
      <c r="F254" s="894" t="s">
        <v>2371</v>
      </c>
      <c r="G254" s="894"/>
      <c r="H254" s="896" t="s">
        <v>2669</v>
      </c>
      <c r="I254" s="654">
        <v>10</v>
      </c>
      <c r="J254" s="898">
        <v>8778</v>
      </c>
      <c r="K254" s="978"/>
      <c r="L254" s="978"/>
      <c r="M254" s="981">
        <f t="shared" si="45"/>
        <v>6568</v>
      </c>
      <c r="N254" s="1270"/>
      <c r="O254" s="915"/>
      <c r="P254" s="927"/>
      <c r="Q254" s="929"/>
      <c r="R254" s="930"/>
    </row>
    <row r="255" spans="2:18" ht="34.799999999999997">
      <c r="B255" s="892" t="s">
        <v>3683</v>
      </c>
      <c r="C255" s="885" t="str">
        <f>B255&amp;" комплект фасадов "&amp;"для корпусов "&amp;E255&amp;", "&amp;F255</f>
        <v>ФГ 801 AL gold Мору комплект фасадов для корпусов ВГ 809, ВГ 819</v>
      </c>
      <c r="D255" s="893" t="s">
        <v>2671</v>
      </c>
      <c r="E255" s="895" t="s">
        <v>2446</v>
      </c>
      <c r="F255" s="894" t="s">
        <v>2376</v>
      </c>
      <c r="G255" s="894"/>
      <c r="H255" s="896"/>
      <c r="I255" s="1328">
        <v>12</v>
      </c>
      <c r="J255" s="898">
        <v>10285</v>
      </c>
      <c r="K255" s="978"/>
      <c r="L255" s="978"/>
      <c r="M255" s="981">
        <f t="shared" si="45"/>
        <v>7696</v>
      </c>
      <c r="N255" s="1270"/>
      <c r="O255" s="915"/>
      <c r="P255" s="927"/>
      <c r="Q255" s="929"/>
      <c r="R255" s="930"/>
    </row>
    <row r="256" spans="2:18" ht="45">
      <c r="B256" s="1698" t="s">
        <v>2672</v>
      </c>
      <c r="C256" s="1684"/>
      <c r="D256" s="1684"/>
      <c r="E256" s="1684"/>
      <c r="F256" s="1684"/>
      <c r="G256" s="1684"/>
      <c r="H256" s="1684"/>
      <c r="I256" s="1684"/>
      <c r="J256" s="1684"/>
      <c r="K256" s="1684"/>
      <c r="L256" s="1684"/>
      <c r="M256" s="1684"/>
      <c r="N256" s="1684"/>
      <c r="O256" s="1699"/>
      <c r="P256" s="927"/>
      <c r="Q256" s="929"/>
      <c r="R256" s="930"/>
    </row>
    <row r="257" spans="2:18" ht="34.799999999999997">
      <c r="B257" s="884" t="s">
        <v>2943</v>
      </c>
      <c r="C257" s="885" t="str">
        <f>B257&amp;" комплект фасадов "&amp;"для корпусов "&amp;H257</f>
        <v>ПБ 271 У EVO Вива комплект фасадов для корпусов ВГ 909 У</v>
      </c>
      <c r="D257" s="886" t="s">
        <v>3365</v>
      </c>
      <c r="E257" s="887"/>
      <c r="F257" s="888"/>
      <c r="G257" s="888"/>
      <c r="H257" s="885" t="s">
        <v>2669</v>
      </c>
      <c r="I257" s="889">
        <v>3</v>
      </c>
      <c r="J257" s="890">
        <v>1152</v>
      </c>
      <c r="K257" s="980">
        <v>1436</v>
      </c>
      <c r="L257" s="980">
        <v>2292</v>
      </c>
      <c r="M257" s="977">
        <f t="shared" ref="M257:O258" si="46">ROUNDUP(CEILING(J257*(1-скидка),1)*(1+наценка),1)</f>
        <v>862</v>
      </c>
      <c r="N257" s="981">
        <f t="shared" si="46"/>
        <v>1075</v>
      </c>
      <c r="O257" s="915">
        <f t="shared" si="46"/>
        <v>1715</v>
      </c>
      <c r="P257" s="927"/>
      <c r="Q257" s="929"/>
      <c r="R257" s="930"/>
    </row>
    <row r="258" spans="2:18" ht="42" customHeight="1">
      <c r="B258" s="892" t="s">
        <v>2944</v>
      </c>
      <c r="C258" s="885" t="str">
        <f>B258&amp;" комплект фасадов "&amp;"для корпусов "&amp;H258</f>
        <v>ПБ 501 У EVO Вива комплект фасадов для корпусов ВГ 919 У</v>
      </c>
      <c r="D258" s="893" t="s">
        <v>3366</v>
      </c>
      <c r="E258" s="894"/>
      <c r="F258" s="895"/>
      <c r="G258" s="895"/>
      <c r="H258" s="896" t="s">
        <v>2660</v>
      </c>
      <c r="I258" s="897">
        <v>4</v>
      </c>
      <c r="J258" s="898">
        <v>1839</v>
      </c>
      <c r="K258" s="978">
        <v>2323</v>
      </c>
      <c r="L258" s="978">
        <v>3738</v>
      </c>
      <c r="M258" s="981">
        <f t="shared" si="46"/>
        <v>1376</v>
      </c>
      <c r="N258" s="981">
        <f t="shared" si="46"/>
        <v>1739</v>
      </c>
      <c r="O258" s="915">
        <f t="shared" si="46"/>
        <v>2797</v>
      </c>
      <c r="P258" s="927"/>
      <c r="Q258" s="929"/>
      <c r="R258" s="930"/>
    </row>
    <row r="259" spans="2:18" ht="301.5" customHeight="1" thickBot="1">
      <c r="B259" s="1588" t="s">
        <v>4016</v>
      </c>
      <c r="C259" s="1589"/>
      <c r="D259" s="1678"/>
      <c r="E259" s="1589"/>
      <c r="F259" s="1589"/>
      <c r="G259" s="1589"/>
      <c r="H259" s="1589"/>
      <c r="I259" s="1678"/>
      <c r="J259" s="1589"/>
      <c r="K259" s="1589"/>
      <c r="L259" s="1589"/>
      <c r="M259" s="1589"/>
      <c r="N259" s="1589"/>
      <c r="O259" s="1612"/>
      <c r="P259" s="800"/>
      <c r="Q259" s="787"/>
      <c r="R259" s="788"/>
    </row>
    <row r="260" spans="2:18" ht="45">
      <c r="B260" s="1605" t="s">
        <v>2673</v>
      </c>
      <c r="C260" s="1606"/>
      <c r="D260" s="1606"/>
      <c r="E260" s="1606"/>
      <c r="F260" s="1606"/>
      <c r="G260" s="1606"/>
      <c r="H260" s="1606"/>
      <c r="I260" s="1606"/>
      <c r="J260" s="1606"/>
      <c r="K260" s="1606"/>
      <c r="L260" s="1606"/>
      <c r="M260" s="1606"/>
      <c r="N260" s="1606"/>
      <c r="O260" s="1611"/>
      <c r="P260" s="924"/>
      <c r="Q260" s="925"/>
      <c r="R260" s="926"/>
    </row>
    <row r="261" spans="2:18" ht="34.799999999999997">
      <c r="B261" s="884" t="s">
        <v>2820</v>
      </c>
      <c r="C261" s="885" t="str">
        <f>B261&amp;" комплект фасадов "&amp;"для корпусов "&amp;E261&amp;", "&amp;F261</f>
        <v>ФГ 300 EVO Вива комплект фасадов для корпусов ВГ 300, ВГ 310</v>
      </c>
      <c r="D261" s="886" t="s">
        <v>2675</v>
      </c>
      <c r="E261" s="888" t="s">
        <v>2473</v>
      </c>
      <c r="F261" s="887" t="s">
        <v>2386</v>
      </c>
      <c r="G261" s="887"/>
      <c r="H261" s="885"/>
      <c r="I261" s="889">
        <v>2</v>
      </c>
      <c r="J261" s="890">
        <v>907</v>
      </c>
      <c r="K261" s="980">
        <v>1092</v>
      </c>
      <c r="L261" s="980">
        <v>1649</v>
      </c>
      <c r="M261" s="977">
        <f t="shared" ref="M261:M274" si="47">ROUNDUP(CEILING(J261*(1-скидка),1)*(1+наценка),1)</f>
        <v>679</v>
      </c>
      <c r="N261" s="981">
        <f t="shared" ref="N261:O267" si="48">ROUNDUP(CEILING(K261*(1-скидка),1)*(1+наценка),1)</f>
        <v>818</v>
      </c>
      <c r="O261" s="915">
        <f t="shared" si="48"/>
        <v>1234</v>
      </c>
      <c r="P261" s="927"/>
      <c r="Q261" s="929"/>
      <c r="R261" s="930"/>
    </row>
    <row r="262" spans="2:18" ht="34.799999999999997">
      <c r="B262" s="892" t="s">
        <v>2821</v>
      </c>
      <c r="C262" s="885" t="str">
        <f>B262&amp;" комплект фасадов "&amp;"для корпусов "&amp;E262&amp;", "&amp;F262&amp;", "&amp;H262</f>
        <v>ФГ 400 EVO Вива комплект фасадов для корпусов ВГ 400, ВГ 410, ВГ 910 У</v>
      </c>
      <c r="D262" s="893" t="s">
        <v>2677</v>
      </c>
      <c r="E262" s="895" t="s">
        <v>2474</v>
      </c>
      <c r="F262" s="894" t="s">
        <v>2392</v>
      </c>
      <c r="G262" s="894"/>
      <c r="H262" s="896" t="s">
        <v>2678</v>
      </c>
      <c r="I262" s="897">
        <v>2</v>
      </c>
      <c r="J262" s="898">
        <v>1122</v>
      </c>
      <c r="K262" s="978">
        <v>1367</v>
      </c>
      <c r="L262" s="978">
        <v>2102</v>
      </c>
      <c r="M262" s="981">
        <f t="shared" si="47"/>
        <v>840</v>
      </c>
      <c r="N262" s="981">
        <f t="shared" si="48"/>
        <v>1023</v>
      </c>
      <c r="O262" s="915">
        <f t="shared" si="48"/>
        <v>1573</v>
      </c>
      <c r="P262" s="927"/>
      <c r="Q262" s="929"/>
      <c r="R262" s="930"/>
    </row>
    <row r="263" spans="2:18" ht="34.799999999999997">
      <c r="B263" s="892" t="s">
        <v>2822</v>
      </c>
      <c r="C263" s="885" t="str">
        <f>B263&amp;" комплект фасадов "&amp;"для корпусов "&amp;E263&amp;", "&amp;F263</f>
        <v>ФГ 450 EVO Вива комплект фасадов для корпусов ВГ 450, ВГ 460</v>
      </c>
      <c r="D263" s="893" t="s">
        <v>2680</v>
      </c>
      <c r="E263" s="895" t="s">
        <v>2475</v>
      </c>
      <c r="F263" s="894" t="s">
        <v>2397</v>
      </c>
      <c r="G263" s="894"/>
      <c r="H263" s="896"/>
      <c r="I263" s="897">
        <v>3</v>
      </c>
      <c r="J263" s="898">
        <v>1231</v>
      </c>
      <c r="K263" s="978">
        <v>1506</v>
      </c>
      <c r="L263" s="978">
        <v>2329</v>
      </c>
      <c r="M263" s="981">
        <f t="shared" si="47"/>
        <v>922</v>
      </c>
      <c r="N263" s="981">
        <f t="shared" si="48"/>
        <v>1127</v>
      </c>
      <c r="O263" s="915">
        <f t="shared" si="48"/>
        <v>1743</v>
      </c>
      <c r="P263" s="927"/>
      <c r="Q263" s="929"/>
      <c r="R263" s="930"/>
    </row>
    <row r="264" spans="2:18" ht="34.799999999999997">
      <c r="B264" s="892" t="s">
        <v>2823</v>
      </c>
      <c r="C264" s="885" t="str">
        <f>B264&amp;" комплект фасадов "&amp;"для корпусов "&amp;E264&amp;", "&amp;F264</f>
        <v>ФГ 500 EVO Вива комплект фасадов для корпусов ВГ 500, ВГ 510</v>
      </c>
      <c r="D264" s="893" t="s">
        <v>2682</v>
      </c>
      <c r="E264" s="895" t="s">
        <v>2476</v>
      </c>
      <c r="F264" s="894" t="s">
        <v>2402</v>
      </c>
      <c r="G264" s="894"/>
      <c r="H264" s="896"/>
      <c r="I264" s="654">
        <v>3</v>
      </c>
      <c r="J264" s="898">
        <v>1337</v>
      </c>
      <c r="K264" s="978">
        <v>1642</v>
      </c>
      <c r="L264" s="978">
        <v>2553</v>
      </c>
      <c r="M264" s="981">
        <f t="shared" si="47"/>
        <v>1001</v>
      </c>
      <c r="N264" s="981">
        <f t="shared" si="48"/>
        <v>1229</v>
      </c>
      <c r="O264" s="915">
        <f t="shared" si="48"/>
        <v>1911</v>
      </c>
      <c r="P264" s="927"/>
      <c r="Q264" s="929"/>
      <c r="R264" s="930"/>
    </row>
    <row r="265" spans="2:18" ht="34.799999999999997">
      <c r="B265" s="892" t="s">
        <v>2824</v>
      </c>
      <c r="C265" s="885" t="str">
        <f>B265&amp;" комплект фасадов "&amp;"для корпусов "&amp;E265&amp;", "&amp;F265</f>
        <v>ФГ 600 EVO Вива комплект фасадов для корпусов ВГ 600, ВГ 610</v>
      </c>
      <c r="D265" s="893" t="s">
        <v>2684</v>
      </c>
      <c r="E265" s="895" t="s">
        <v>2477</v>
      </c>
      <c r="F265" s="894" t="s">
        <v>2407</v>
      </c>
      <c r="G265" s="894"/>
      <c r="H265" s="896"/>
      <c r="I265" s="897">
        <v>4</v>
      </c>
      <c r="J265" s="898">
        <v>1551</v>
      </c>
      <c r="K265" s="978">
        <v>1920</v>
      </c>
      <c r="L265" s="978">
        <v>3006</v>
      </c>
      <c r="M265" s="981">
        <f t="shared" si="47"/>
        <v>1161</v>
      </c>
      <c r="N265" s="981">
        <f t="shared" si="48"/>
        <v>1437</v>
      </c>
      <c r="O265" s="915">
        <f t="shared" si="48"/>
        <v>2250</v>
      </c>
      <c r="P265" s="927"/>
      <c r="Q265" s="929"/>
      <c r="R265" s="930"/>
    </row>
    <row r="266" spans="2:18" ht="34.799999999999997">
      <c r="B266" s="892" t="s">
        <v>2825</v>
      </c>
      <c r="C266" s="885" t="str">
        <f>B266&amp;" комплект фасадов "&amp;"для корпусов "&amp;E266&amp;", "&amp;F266&amp;", "&amp;H266</f>
        <v>ФГ 650 EVO Вива комплект фасадов для корпусов ВГ 650, ВГ 660, ВГ 900 У</v>
      </c>
      <c r="D266" s="893" t="s">
        <v>2686</v>
      </c>
      <c r="E266" s="895" t="s">
        <v>2478</v>
      </c>
      <c r="F266" s="894" t="s">
        <v>2412</v>
      </c>
      <c r="G266" s="894"/>
      <c r="H266" s="896" t="s">
        <v>2687</v>
      </c>
      <c r="I266" s="897">
        <v>4</v>
      </c>
      <c r="J266" s="898">
        <v>1657</v>
      </c>
      <c r="K266" s="978">
        <v>2059</v>
      </c>
      <c r="L266" s="978">
        <v>3233</v>
      </c>
      <c r="M266" s="981">
        <f t="shared" si="47"/>
        <v>1240</v>
      </c>
      <c r="N266" s="981">
        <f t="shared" si="48"/>
        <v>1541</v>
      </c>
      <c r="O266" s="915">
        <f t="shared" si="48"/>
        <v>2419</v>
      </c>
      <c r="P266" s="927"/>
      <c r="Q266" s="929"/>
      <c r="R266" s="930"/>
    </row>
    <row r="267" spans="2:18" ht="34.799999999999997">
      <c r="B267" s="892" t="s">
        <v>2826</v>
      </c>
      <c r="C267" s="885" t="str">
        <f>B267&amp;" комплект фасадов "&amp;"для корпусов "&amp;E267&amp;", "&amp;F267</f>
        <v>ФГ 800 EVO Вива комплект фасадов для корпусов ВГ 800, ВГ 810</v>
      </c>
      <c r="D267" s="893" t="s">
        <v>2689</v>
      </c>
      <c r="E267" s="895" t="s">
        <v>2479</v>
      </c>
      <c r="F267" s="894" t="s">
        <v>2417</v>
      </c>
      <c r="G267" s="894"/>
      <c r="H267" s="896"/>
      <c r="I267" s="897">
        <v>5</v>
      </c>
      <c r="J267" s="898">
        <v>1980</v>
      </c>
      <c r="K267" s="978">
        <v>2474</v>
      </c>
      <c r="L267" s="978">
        <v>3913</v>
      </c>
      <c r="M267" s="981">
        <f t="shared" si="47"/>
        <v>1482</v>
      </c>
      <c r="N267" s="981">
        <f t="shared" si="48"/>
        <v>1852</v>
      </c>
      <c r="O267" s="915">
        <f t="shared" si="48"/>
        <v>2928</v>
      </c>
      <c r="P267" s="927"/>
      <c r="Q267" s="929"/>
      <c r="R267" s="930"/>
    </row>
    <row r="268" spans="2:18" ht="34.799999999999997">
      <c r="B268" s="892" t="s">
        <v>3041</v>
      </c>
      <c r="C268" s="885" t="str">
        <f>B268&amp;" комплект фасадов "&amp;"для корпусов "&amp;E268&amp;", "&amp;F268</f>
        <v>ФГ 300 AL black комплект фасадов для корпусов ВГ 300, ВГ 310</v>
      </c>
      <c r="D268" s="893" t="s">
        <v>2675</v>
      </c>
      <c r="E268" s="888" t="s">
        <v>2473</v>
      </c>
      <c r="F268" s="887" t="s">
        <v>2386</v>
      </c>
      <c r="G268" s="887"/>
      <c r="H268" s="896"/>
      <c r="I268" s="897">
        <v>4</v>
      </c>
      <c r="J268" s="898">
        <v>3271</v>
      </c>
      <c r="K268" s="978"/>
      <c r="L268" s="978"/>
      <c r="M268" s="981">
        <f t="shared" si="47"/>
        <v>2448</v>
      </c>
      <c r="N268" s="1270"/>
      <c r="O268" s="915"/>
      <c r="P268" s="927"/>
      <c r="Q268" s="929"/>
      <c r="R268" s="930"/>
    </row>
    <row r="269" spans="2:18" ht="34.799999999999997">
      <c r="B269" s="892" t="s">
        <v>3042</v>
      </c>
      <c r="C269" s="885" t="str">
        <f>B269&amp;" комплект фасадов "&amp;"для корпусов "&amp;E269&amp;", "&amp;F269&amp;", "&amp;H269</f>
        <v>ФГ 400 AL black комплект фасадов для корпусов ВГ 400, ВГ 410, ВГ 910 У</v>
      </c>
      <c r="D269" s="893" t="s">
        <v>2677</v>
      </c>
      <c r="E269" s="895" t="s">
        <v>2474</v>
      </c>
      <c r="F269" s="894" t="s">
        <v>2392</v>
      </c>
      <c r="G269" s="894"/>
      <c r="H269" s="896" t="s">
        <v>2678</v>
      </c>
      <c r="I269" s="897">
        <v>5</v>
      </c>
      <c r="J269" s="898">
        <v>3621</v>
      </c>
      <c r="K269" s="978"/>
      <c r="L269" s="978"/>
      <c r="M269" s="981">
        <f t="shared" si="47"/>
        <v>2710</v>
      </c>
      <c r="N269" s="1270"/>
      <c r="O269" s="915"/>
      <c r="P269" s="927"/>
      <c r="Q269" s="929"/>
      <c r="R269" s="930"/>
    </row>
    <row r="270" spans="2:18" ht="34.799999999999997">
      <c r="B270" s="892" t="s">
        <v>3043</v>
      </c>
      <c r="C270" s="885" t="str">
        <f>B270&amp;" комплект фасадов "&amp;"для корпусов "&amp;E270&amp;", "&amp;F270</f>
        <v>ФГ 450 AL black комплект фасадов для корпусов ВГ 450, ВГ 460</v>
      </c>
      <c r="D270" s="893" t="s">
        <v>2680</v>
      </c>
      <c r="E270" s="895" t="s">
        <v>2475</v>
      </c>
      <c r="F270" s="894" t="s">
        <v>2397</v>
      </c>
      <c r="G270" s="894"/>
      <c r="H270" s="896"/>
      <c r="I270" s="897">
        <v>5</v>
      </c>
      <c r="J270" s="898">
        <v>3798</v>
      </c>
      <c r="K270" s="978"/>
      <c r="L270" s="978"/>
      <c r="M270" s="981">
        <f t="shared" si="47"/>
        <v>2842</v>
      </c>
      <c r="N270" s="1270"/>
      <c r="O270" s="915"/>
      <c r="P270" s="927"/>
      <c r="Q270" s="929"/>
      <c r="R270" s="930"/>
    </row>
    <row r="271" spans="2:18" ht="34.799999999999997">
      <c r="B271" s="892" t="s">
        <v>3044</v>
      </c>
      <c r="C271" s="885" t="str">
        <f>B271&amp;" комплект фасадов "&amp;"для корпусов "&amp;E271&amp;", "&amp;F271</f>
        <v>ФГ 500 AL black комплект фасадов для корпусов ВГ 500, ВГ 510</v>
      </c>
      <c r="D271" s="893" t="s">
        <v>2682</v>
      </c>
      <c r="E271" s="895" t="s">
        <v>2476</v>
      </c>
      <c r="F271" s="894" t="s">
        <v>2402</v>
      </c>
      <c r="G271" s="894"/>
      <c r="H271" s="896"/>
      <c r="I271" s="897">
        <v>6</v>
      </c>
      <c r="J271" s="898">
        <v>3971</v>
      </c>
      <c r="K271" s="978"/>
      <c r="L271" s="978"/>
      <c r="M271" s="981">
        <f t="shared" si="47"/>
        <v>2972</v>
      </c>
      <c r="N271" s="1270"/>
      <c r="O271" s="915"/>
      <c r="P271" s="927"/>
      <c r="Q271" s="929"/>
      <c r="R271" s="930"/>
    </row>
    <row r="272" spans="2:18" ht="34.799999999999997">
      <c r="B272" s="892" t="s">
        <v>3045</v>
      </c>
      <c r="C272" s="885" t="str">
        <f>B272&amp;" комплект фасадов "&amp;"для корпусов "&amp;E272&amp;", "&amp;F272</f>
        <v>ФГ 600 AL black комплект фасадов для корпусов ВГ 600, ВГ 610</v>
      </c>
      <c r="D272" s="893" t="s">
        <v>2684</v>
      </c>
      <c r="E272" s="895" t="s">
        <v>2477</v>
      </c>
      <c r="F272" s="894" t="s">
        <v>2407</v>
      </c>
      <c r="G272" s="894"/>
      <c r="H272" s="896"/>
      <c r="I272" s="897">
        <v>7</v>
      </c>
      <c r="J272" s="898">
        <v>4322</v>
      </c>
      <c r="K272" s="978"/>
      <c r="L272" s="978"/>
      <c r="M272" s="981">
        <f t="shared" si="47"/>
        <v>3234</v>
      </c>
      <c r="N272" s="1270"/>
      <c r="O272" s="915"/>
      <c r="P272" s="927"/>
      <c r="Q272" s="929"/>
      <c r="R272" s="930"/>
    </row>
    <row r="273" spans="2:18" ht="34.799999999999997">
      <c r="B273" s="892" t="s">
        <v>3046</v>
      </c>
      <c r="C273" s="885" t="str">
        <f>B273&amp;" комплект фасадов "&amp;"для корпусов "&amp;E273&amp;", "&amp;F273&amp;", "&amp;H273</f>
        <v>ФГ 650 AL black комплект фасадов для корпусов ВГ 650, ВГ 660, ВГ 900 У</v>
      </c>
      <c r="D273" s="893" t="s">
        <v>2686</v>
      </c>
      <c r="E273" s="895" t="s">
        <v>2478</v>
      </c>
      <c r="F273" s="894" t="s">
        <v>2412</v>
      </c>
      <c r="G273" s="894"/>
      <c r="H273" s="896" t="s">
        <v>2687</v>
      </c>
      <c r="I273" s="654">
        <v>8</v>
      </c>
      <c r="J273" s="898">
        <v>4498</v>
      </c>
      <c r="K273" s="978"/>
      <c r="L273" s="978"/>
      <c r="M273" s="981">
        <f t="shared" si="47"/>
        <v>3366</v>
      </c>
      <c r="N273" s="1270"/>
      <c r="O273" s="915"/>
      <c r="P273" s="927"/>
      <c r="Q273" s="929"/>
      <c r="R273" s="930"/>
    </row>
    <row r="274" spans="2:18" ht="34.799999999999997">
      <c r="B274" s="892" t="s">
        <v>3047</v>
      </c>
      <c r="C274" s="885" t="str">
        <f>B274&amp;" комплект фасадов "&amp;"для корпусов "&amp;E274&amp;", "&amp;F274</f>
        <v>ФГ 800 AL black комплект фасадов для корпусов ВГ 800, ВГ 810</v>
      </c>
      <c r="D274" s="893" t="s">
        <v>2689</v>
      </c>
      <c r="E274" s="895" t="s">
        <v>2479</v>
      </c>
      <c r="F274" s="894" t="s">
        <v>2417</v>
      </c>
      <c r="G274" s="894"/>
      <c r="H274" s="896"/>
      <c r="I274" s="897">
        <v>9</v>
      </c>
      <c r="J274" s="898">
        <v>6075</v>
      </c>
      <c r="K274" s="978"/>
      <c r="L274" s="978"/>
      <c r="M274" s="981">
        <f t="shared" si="47"/>
        <v>4546</v>
      </c>
      <c r="N274" s="1271"/>
      <c r="O274" s="920"/>
      <c r="P274" s="927"/>
      <c r="Q274" s="929"/>
      <c r="R274" s="930"/>
    </row>
    <row r="275" spans="2:18" ht="34.799999999999997">
      <c r="B275" s="892" t="s">
        <v>4000</v>
      </c>
      <c r="C275" s="885" t="str">
        <f>B275&amp;" комплект фасадов "&amp;"для корпусов "&amp;E275&amp;", "&amp;F275</f>
        <v>ФГ 300 AL gold комплект фасадов для корпусов ВГ 300, ВГ 310</v>
      </c>
      <c r="D275" s="893" t="s">
        <v>2675</v>
      </c>
      <c r="E275" s="888" t="s">
        <v>2473</v>
      </c>
      <c r="F275" s="887" t="s">
        <v>2386</v>
      </c>
      <c r="G275" s="887"/>
      <c r="H275" s="896"/>
      <c r="I275" s="1325">
        <v>4</v>
      </c>
      <c r="J275" s="898">
        <v>3271</v>
      </c>
      <c r="K275" s="978"/>
      <c r="L275" s="978"/>
      <c r="M275" s="981">
        <f t="shared" ref="M275:M288" si="49">ROUNDUP(CEILING(J275*(1-скидка),1)*(1+наценка),1)</f>
        <v>2448</v>
      </c>
      <c r="N275" s="1270"/>
      <c r="O275" s="915"/>
      <c r="P275" s="927"/>
      <c r="Q275" s="929"/>
      <c r="R275" s="930"/>
    </row>
    <row r="276" spans="2:18" ht="34.799999999999997">
      <c r="B276" s="892" t="s">
        <v>4001</v>
      </c>
      <c r="C276" s="885" t="str">
        <f>B276&amp;" комплект фасадов "&amp;"для корпусов "&amp;E276&amp;", "&amp;F276&amp;", "&amp;H276</f>
        <v>ФГ 400 AL gold комплект фасадов для корпусов ВГ 400, ВГ 410, ВГ 910 У</v>
      </c>
      <c r="D276" s="893" t="s">
        <v>2677</v>
      </c>
      <c r="E276" s="895" t="s">
        <v>2474</v>
      </c>
      <c r="F276" s="894" t="s">
        <v>2392</v>
      </c>
      <c r="G276" s="894"/>
      <c r="H276" s="896" t="s">
        <v>2678</v>
      </c>
      <c r="I276" s="1325">
        <v>5</v>
      </c>
      <c r="J276" s="898">
        <v>3621</v>
      </c>
      <c r="K276" s="978"/>
      <c r="L276" s="978"/>
      <c r="M276" s="981">
        <f t="shared" si="49"/>
        <v>2710</v>
      </c>
      <c r="N276" s="1270"/>
      <c r="O276" s="915"/>
      <c r="P276" s="927"/>
      <c r="Q276" s="929"/>
      <c r="R276" s="930"/>
    </row>
    <row r="277" spans="2:18" ht="34.799999999999997">
      <c r="B277" s="892" t="s">
        <v>4002</v>
      </c>
      <c r="C277" s="885" t="str">
        <f>B277&amp;" комплект фасадов "&amp;"для корпусов "&amp;E277&amp;", "&amp;F277</f>
        <v>ФГ 450 AL gold комплект фасадов для корпусов ВГ 450, ВГ 460</v>
      </c>
      <c r="D277" s="893" t="s">
        <v>2680</v>
      </c>
      <c r="E277" s="895" t="s">
        <v>2475</v>
      </c>
      <c r="F277" s="894" t="s">
        <v>2397</v>
      </c>
      <c r="G277" s="894"/>
      <c r="H277" s="896"/>
      <c r="I277" s="1325">
        <v>5</v>
      </c>
      <c r="J277" s="898">
        <v>3798</v>
      </c>
      <c r="K277" s="978"/>
      <c r="L277" s="978"/>
      <c r="M277" s="981">
        <f t="shared" si="49"/>
        <v>2842</v>
      </c>
      <c r="N277" s="1270"/>
      <c r="O277" s="915"/>
      <c r="P277" s="927"/>
      <c r="Q277" s="929"/>
      <c r="R277" s="930"/>
    </row>
    <row r="278" spans="2:18" ht="34.799999999999997">
      <c r="B278" s="892" t="s">
        <v>4003</v>
      </c>
      <c r="C278" s="885" t="str">
        <f>B278&amp;" комплект фасадов "&amp;"для корпусов "&amp;E278&amp;", "&amp;F278</f>
        <v>ФГ 500 AL gold комплект фасадов для корпусов ВГ 500, ВГ 510</v>
      </c>
      <c r="D278" s="893" t="s">
        <v>2682</v>
      </c>
      <c r="E278" s="895" t="s">
        <v>2476</v>
      </c>
      <c r="F278" s="894" t="s">
        <v>2402</v>
      </c>
      <c r="G278" s="894"/>
      <c r="H278" s="896"/>
      <c r="I278" s="1325">
        <v>6</v>
      </c>
      <c r="J278" s="898">
        <v>3971</v>
      </c>
      <c r="K278" s="978"/>
      <c r="L278" s="978"/>
      <c r="M278" s="981">
        <f t="shared" si="49"/>
        <v>2972</v>
      </c>
      <c r="N278" s="1270"/>
      <c r="O278" s="915"/>
      <c r="P278" s="927"/>
      <c r="Q278" s="929"/>
      <c r="R278" s="930"/>
    </row>
    <row r="279" spans="2:18" ht="34.799999999999997">
      <c r="B279" s="892" t="s">
        <v>4004</v>
      </c>
      <c r="C279" s="885" t="str">
        <f>B279&amp;" комплект фасадов "&amp;"для корпусов "&amp;E279&amp;", "&amp;F279</f>
        <v>ФГ 600 AL gold комплект фасадов для корпусов ВГ 600, ВГ 610</v>
      </c>
      <c r="D279" s="893" t="s">
        <v>2684</v>
      </c>
      <c r="E279" s="895" t="s">
        <v>2477</v>
      </c>
      <c r="F279" s="894" t="s">
        <v>2407</v>
      </c>
      <c r="G279" s="894"/>
      <c r="H279" s="896"/>
      <c r="I279" s="1325">
        <v>7</v>
      </c>
      <c r="J279" s="898">
        <v>4322</v>
      </c>
      <c r="K279" s="978"/>
      <c r="L279" s="978"/>
      <c r="M279" s="981">
        <f t="shared" si="49"/>
        <v>3234</v>
      </c>
      <c r="N279" s="1270"/>
      <c r="O279" s="915"/>
      <c r="P279" s="927"/>
      <c r="Q279" s="929"/>
      <c r="R279" s="930"/>
    </row>
    <row r="280" spans="2:18" ht="34.799999999999997">
      <c r="B280" s="892" t="s">
        <v>4005</v>
      </c>
      <c r="C280" s="885" t="str">
        <f>B280&amp;" комплект фасадов "&amp;"для корпусов "&amp;E280&amp;", "&amp;F280&amp;", "&amp;H280</f>
        <v>ФГ 650 AL gold комплект фасадов для корпусов ВГ 650, ВГ 660, ВГ 900 У</v>
      </c>
      <c r="D280" s="893" t="s">
        <v>2686</v>
      </c>
      <c r="E280" s="895" t="s">
        <v>2478</v>
      </c>
      <c r="F280" s="894" t="s">
        <v>2412</v>
      </c>
      <c r="G280" s="894"/>
      <c r="H280" s="896" t="s">
        <v>2687</v>
      </c>
      <c r="I280" s="654">
        <v>8</v>
      </c>
      <c r="J280" s="898">
        <v>4498</v>
      </c>
      <c r="K280" s="978"/>
      <c r="L280" s="978"/>
      <c r="M280" s="981">
        <f t="shared" si="49"/>
        <v>3366</v>
      </c>
      <c r="N280" s="1270"/>
      <c r="O280" s="915"/>
      <c r="P280" s="927"/>
      <c r="Q280" s="929"/>
      <c r="R280" s="930"/>
    </row>
    <row r="281" spans="2:18" ht="34.799999999999997">
      <c r="B281" s="892" t="s">
        <v>4006</v>
      </c>
      <c r="C281" s="885" t="str">
        <f>B281&amp;" комплект фасадов "&amp;"для корпусов "&amp;E281&amp;", "&amp;F281</f>
        <v>ФГ 800 AL gold комплект фасадов для корпусов ВГ 800, ВГ 810</v>
      </c>
      <c r="D281" s="893" t="s">
        <v>2689</v>
      </c>
      <c r="E281" s="895" t="s">
        <v>2479</v>
      </c>
      <c r="F281" s="894" t="s">
        <v>2417</v>
      </c>
      <c r="G281" s="894"/>
      <c r="H281" s="896"/>
      <c r="I281" s="1325">
        <v>9</v>
      </c>
      <c r="J281" s="898">
        <v>6075</v>
      </c>
      <c r="K281" s="978"/>
      <c r="L281" s="978"/>
      <c r="M281" s="981">
        <f t="shared" si="49"/>
        <v>4546</v>
      </c>
      <c r="N281" s="1271"/>
      <c r="O281" s="920"/>
      <c r="P281" s="927"/>
      <c r="Q281" s="929"/>
      <c r="R281" s="930"/>
    </row>
    <row r="282" spans="2:18" ht="34.799999999999997">
      <c r="B282" s="892" t="s">
        <v>3684</v>
      </c>
      <c r="C282" s="885" t="str">
        <f>B282&amp;" комплект фасадов "&amp;"для корпусов "&amp;E282&amp;", "&amp;F282</f>
        <v>ФГ 300 AL black Мору комплект фасадов для корпусов ВГ 300, ВГ 310</v>
      </c>
      <c r="D282" s="893" t="s">
        <v>2675</v>
      </c>
      <c r="E282" s="888" t="s">
        <v>2473</v>
      </c>
      <c r="F282" s="887" t="s">
        <v>2386</v>
      </c>
      <c r="G282" s="887"/>
      <c r="H282" s="896"/>
      <c r="I282" s="1328">
        <v>4</v>
      </c>
      <c r="J282" s="898">
        <v>4540</v>
      </c>
      <c r="K282" s="978"/>
      <c r="L282" s="978"/>
      <c r="M282" s="981">
        <f t="shared" si="49"/>
        <v>3397</v>
      </c>
      <c r="N282" s="1270"/>
      <c r="O282" s="915"/>
      <c r="P282" s="927"/>
      <c r="Q282" s="929"/>
      <c r="R282" s="930"/>
    </row>
    <row r="283" spans="2:18" ht="34.799999999999997">
      <c r="B283" s="892" t="s">
        <v>3685</v>
      </c>
      <c r="C283" s="885" t="str">
        <f>B283&amp;" комплект фасадов "&amp;"для корпусов "&amp;E283&amp;", "&amp;F283&amp;", "&amp;H283</f>
        <v>ФГ 400 AL black Мору комплект фасадов для корпусов ВГ 400, ВГ 410, ВГ 910 У</v>
      </c>
      <c r="D283" s="893" t="s">
        <v>2677</v>
      </c>
      <c r="E283" s="895" t="s">
        <v>2474</v>
      </c>
      <c r="F283" s="894" t="s">
        <v>2392</v>
      </c>
      <c r="G283" s="894"/>
      <c r="H283" s="896" t="s">
        <v>2678</v>
      </c>
      <c r="I283" s="1328">
        <v>5</v>
      </c>
      <c r="J283" s="898">
        <v>5369</v>
      </c>
      <c r="K283" s="978"/>
      <c r="L283" s="978"/>
      <c r="M283" s="981">
        <f t="shared" si="49"/>
        <v>4018</v>
      </c>
      <c r="N283" s="1270"/>
      <c r="O283" s="915"/>
      <c r="P283" s="927"/>
      <c r="Q283" s="929"/>
      <c r="R283" s="930"/>
    </row>
    <row r="284" spans="2:18" ht="34.799999999999997">
      <c r="B284" s="892" t="s">
        <v>3686</v>
      </c>
      <c r="C284" s="885" t="str">
        <f>B284&amp;" комплект фасадов "&amp;"для корпусов "&amp;E284&amp;", "&amp;F284</f>
        <v>ФГ 450 AL black Мору комплект фасадов для корпусов ВГ 450, ВГ 460</v>
      </c>
      <c r="D284" s="893" t="s">
        <v>2680</v>
      </c>
      <c r="E284" s="895" t="s">
        <v>2475</v>
      </c>
      <c r="F284" s="894" t="s">
        <v>2397</v>
      </c>
      <c r="G284" s="894"/>
      <c r="H284" s="896"/>
      <c r="I284" s="1328">
        <v>5</v>
      </c>
      <c r="J284" s="898">
        <v>5783</v>
      </c>
      <c r="K284" s="978"/>
      <c r="L284" s="978"/>
      <c r="M284" s="981">
        <f t="shared" si="49"/>
        <v>4327</v>
      </c>
      <c r="N284" s="1270"/>
      <c r="O284" s="915"/>
      <c r="P284" s="927"/>
      <c r="Q284" s="929"/>
      <c r="R284" s="930"/>
    </row>
    <row r="285" spans="2:18" ht="34.799999999999997">
      <c r="B285" s="892" t="s">
        <v>3687</v>
      </c>
      <c r="C285" s="885" t="str">
        <f>B285&amp;" комплект фасадов "&amp;"для корпусов "&amp;E285&amp;", "&amp;F285</f>
        <v>ФГ 500 AL black Мору комплект фасадов для корпусов ВГ 500, ВГ 510</v>
      </c>
      <c r="D285" s="893" t="s">
        <v>2682</v>
      </c>
      <c r="E285" s="895" t="s">
        <v>2476</v>
      </c>
      <c r="F285" s="894" t="s">
        <v>2402</v>
      </c>
      <c r="G285" s="894"/>
      <c r="H285" s="896"/>
      <c r="I285" s="1328">
        <v>6</v>
      </c>
      <c r="J285" s="898">
        <v>6198</v>
      </c>
      <c r="K285" s="978"/>
      <c r="L285" s="978"/>
      <c r="M285" s="981">
        <f t="shared" si="49"/>
        <v>4638</v>
      </c>
      <c r="N285" s="1270"/>
      <c r="O285" s="915"/>
      <c r="P285" s="927"/>
      <c r="Q285" s="929"/>
      <c r="R285" s="930"/>
    </row>
    <row r="286" spans="2:18" ht="34.799999999999997">
      <c r="B286" s="892" t="s">
        <v>3688</v>
      </c>
      <c r="C286" s="885" t="str">
        <f>B286&amp;" комплект фасадов "&amp;"для корпусов "&amp;E286&amp;", "&amp;F286</f>
        <v>ФГ 600 AL black Мору комплект фасадов для корпусов ВГ 600, ВГ 610</v>
      </c>
      <c r="D286" s="893" t="s">
        <v>2684</v>
      </c>
      <c r="E286" s="895" t="s">
        <v>2477</v>
      </c>
      <c r="F286" s="894" t="s">
        <v>2407</v>
      </c>
      <c r="G286" s="894"/>
      <c r="H286" s="896"/>
      <c r="I286" s="1328">
        <v>7</v>
      </c>
      <c r="J286" s="898">
        <v>7023</v>
      </c>
      <c r="K286" s="978"/>
      <c r="L286" s="978"/>
      <c r="M286" s="981">
        <f t="shared" si="49"/>
        <v>5255</v>
      </c>
      <c r="N286" s="1270"/>
      <c r="O286" s="915"/>
      <c r="P286" s="927"/>
      <c r="Q286" s="929"/>
      <c r="R286" s="930"/>
    </row>
    <row r="287" spans="2:18" ht="34.799999999999997">
      <c r="B287" s="892" t="s">
        <v>3689</v>
      </c>
      <c r="C287" s="885" t="str">
        <f>B287&amp;" комплект фасадов "&amp;"для корпусов "&amp;E287&amp;", "&amp;F287&amp;", "&amp;H287</f>
        <v>ФГ 650 AL black Мору комплект фасадов для корпусов ВГ 650, ВГ 660, ВГ 900 У</v>
      </c>
      <c r="D287" s="893" t="s">
        <v>2686</v>
      </c>
      <c r="E287" s="895" t="s">
        <v>2478</v>
      </c>
      <c r="F287" s="894" t="s">
        <v>2412</v>
      </c>
      <c r="G287" s="894"/>
      <c r="H287" s="896" t="s">
        <v>2687</v>
      </c>
      <c r="I287" s="654">
        <v>8</v>
      </c>
      <c r="J287" s="898">
        <v>7438</v>
      </c>
      <c r="K287" s="978"/>
      <c r="L287" s="978"/>
      <c r="M287" s="981">
        <f t="shared" si="49"/>
        <v>5566</v>
      </c>
      <c r="N287" s="1270"/>
      <c r="O287" s="915"/>
      <c r="P287" s="927"/>
      <c r="Q287" s="929"/>
      <c r="R287" s="930"/>
    </row>
    <row r="288" spans="2:18" ht="34.799999999999997">
      <c r="B288" s="892" t="s">
        <v>3690</v>
      </c>
      <c r="C288" s="885" t="str">
        <f>B288&amp;" комплект фасадов "&amp;"для корпусов "&amp;E288&amp;", "&amp;F288</f>
        <v>ФГ 800 AL black Мору комплект фасадов для корпусов ВГ 800, ВГ 810</v>
      </c>
      <c r="D288" s="893" t="s">
        <v>2689</v>
      </c>
      <c r="E288" s="895" t="s">
        <v>2479</v>
      </c>
      <c r="F288" s="894" t="s">
        <v>2417</v>
      </c>
      <c r="G288" s="894"/>
      <c r="H288" s="896"/>
      <c r="I288" s="1328">
        <v>9</v>
      </c>
      <c r="J288" s="898">
        <v>8678</v>
      </c>
      <c r="K288" s="978"/>
      <c r="L288" s="978"/>
      <c r="M288" s="981">
        <f t="shared" si="49"/>
        <v>6493</v>
      </c>
      <c r="N288" s="1271"/>
      <c r="O288" s="920"/>
      <c r="P288" s="927"/>
      <c r="Q288" s="929"/>
      <c r="R288" s="930"/>
    </row>
    <row r="289" spans="2:18" ht="34.799999999999997">
      <c r="B289" s="892" t="s">
        <v>3691</v>
      </c>
      <c r="C289" s="885" t="str">
        <f>B289&amp;" комплект фасадов "&amp;"для корпусов "&amp;E289&amp;", "&amp;F289</f>
        <v>ФГ 300 AL gold Мору комплект фасадов для корпусов ВГ 300, ВГ 310</v>
      </c>
      <c r="D289" s="893" t="s">
        <v>2675</v>
      </c>
      <c r="E289" s="888" t="s">
        <v>2473</v>
      </c>
      <c r="F289" s="887" t="s">
        <v>2386</v>
      </c>
      <c r="G289" s="887"/>
      <c r="H289" s="896"/>
      <c r="I289" s="1328">
        <v>4</v>
      </c>
      <c r="J289" s="898">
        <v>4540</v>
      </c>
      <c r="K289" s="978"/>
      <c r="L289" s="978"/>
      <c r="M289" s="981">
        <f t="shared" ref="M289:M295" si="50">ROUNDUP(CEILING(J289*(1-скидка),1)*(1+наценка),1)</f>
        <v>3397</v>
      </c>
      <c r="N289" s="1270"/>
      <c r="O289" s="915"/>
      <c r="P289" s="927"/>
      <c r="Q289" s="929"/>
      <c r="R289" s="930"/>
    </row>
    <row r="290" spans="2:18" ht="34.799999999999997">
      <c r="B290" s="892" t="s">
        <v>3692</v>
      </c>
      <c r="C290" s="885" t="str">
        <f>B290&amp;" комплект фасадов "&amp;"для корпусов "&amp;E290&amp;", "&amp;F290&amp;", "&amp;H290</f>
        <v>ФГ 400 AL gold Мору комплект фасадов для корпусов ВГ 400, ВГ 410, ВГ 910 У</v>
      </c>
      <c r="D290" s="893" t="s">
        <v>2677</v>
      </c>
      <c r="E290" s="895" t="s">
        <v>2474</v>
      </c>
      <c r="F290" s="894" t="s">
        <v>2392</v>
      </c>
      <c r="G290" s="894"/>
      <c r="H290" s="896" t="s">
        <v>2678</v>
      </c>
      <c r="I290" s="1328">
        <v>5</v>
      </c>
      <c r="J290" s="898">
        <v>5369</v>
      </c>
      <c r="K290" s="978"/>
      <c r="L290" s="978"/>
      <c r="M290" s="981">
        <f t="shared" si="50"/>
        <v>4018</v>
      </c>
      <c r="N290" s="1270"/>
      <c r="O290" s="915"/>
      <c r="P290" s="927"/>
      <c r="Q290" s="929"/>
      <c r="R290" s="930"/>
    </row>
    <row r="291" spans="2:18" ht="34.799999999999997">
      <c r="B291" s="892" t="s">
        <v>3693</v>
      </c>
      <c r="C291" s="885" t="str">
        <f>B291&amp;" комплект фасадов "&amp;"для корпусов "&amp;E291&amp;", "&amp;F291</f>
        <v>ФГ 450 AL gold Мору комплект фасадов для корпусов ВГ 450, ВГ 460</v>
      </c>
      <c r="D291" s="893" t="s">
        <v>2680</v>
      </c>
      <c r="E291" s="895" t="s">
        <v>2475</v>
      </c>
      <c r="F291" s="894" t="s">
        <v>2397</v>
      </c>
      <c r="G291" s="894"/>
      <c r="H291" s="896"/>
      <c r="I291" s="1328">
        <v>5</v>
      </c>
      <c r="J291" s="898">
        <v>5783</v>
      </c>
      <c r="K291" s="978"/>
      <c r="L291" s="978"/>
      <c r="M291" s="981">
        <f t="shared" si="50"/>
        <v>4327</v>
      </c>
      <c r="N291" s="1270"/>
      <c r="O291" s="915"/>
      <c r="P291" s="927"/>
      <c r="Q291" s="929"/>
      <c r="R291" s="930"/>
    </row>
    <row r="292" spans="2:18" ht="34.799999999999997">
      <c r="B292" s="892" t="s">
        <v>3694</v>
      </c>
      <c r="C292" s="885" t="str">
        <f>B292&amp;" комплект фасадов "&amp;"для корпусов "&amp;E292&amp;", "&amp;F292</f>
        <v>ФГ 500 AL gold Мору комплект фасадов для корпусов ВГ 500, ВГ 510</v>
      </c>
      <c r="D292" s="893" t="s">
        <v>2682</v>
      </c>
      <c r="E292" s="895" t="s">
        <v>2476</v>
      </c>
      <c r="F292" s="894" t="s">
        <v>2402</v>
      </c>
      <c r="G292" s="894"/>
      <c r="H292" s="896"/>
      <c r="I292" s="1328">
        <v>6</v>
      </c>
      <c r="J292" s="898">
        <v>6198</v>
      </c>
      <c r="K292" s="978"/>
      <c r="L292" s="978"/>
      <c r="M292" s="981">
        <f t="shared" si="50"/>
        <v>4638</v>
      </c>
      <c r="N292" s="1270"/>
      <c r="O292" s="915"/>
      <c r="P292" s="927"/>
      <c r="Q292" s="929"/>
      <c r="R292" s="930"/>
    </row>
    <row r="293" spans="2:18" ht="34.799999999999997">
      <c r="B293" s="892" t="s">
        <v>3695</v>
      </c>
      <c r="C293" s="885" t="str">
        <f>B293&amp;" комплект фасадов "&amp;"для корпусов "&amp;E293&amp;", "&amp;F293</f>
        <v>ФГ 600 AL gold Мору комплект фасадов для корпусов ВГ 600, ВГ 610</v>
      </c>
      <c r="D293" s="893" t="s">
        <v>2684</v>
      </c>
      <c r="E293" s="895" t="s">
        <v>2477</v>
      </c>
      <c r="F293" s="894" t="s">
        <v>2407</v>
      </c>
      <c r="G293" s="894"/>
      <c r="H293" s="896"/>
      <c r="I293" s="1328">
        <v>7</v>
      </c>
      <c r="J293" s="898">
        <v>7023</v>
      </c>
      <c r="K293" s="978"/>
      <c r="L293" s="978"/>
      <c r="M293" s="981">
        <f t="shared" si="50"/>
        <v>5255</v>
      </c>
      <c r="N293" s="1270"/>
      <c r="O293" s="915"/>
      <c r="P293" s="927"/>
      <c r="Q293" s="929"/>
      <c r="R293" s="930"/>
    </row>
    <row r="294" spans="2:18" ht="34.799999999999997">
      <c r="B294" s="892" t="s">
        <v>3696</v>
      </c>
      <c r="C294" s="885" t="str">
        <f>B294&amp;" комплект фасадов "&amp;"для корпусов "&amp;E294&amp;", "&amp;F294&amp;", "&amp;H294</f>
        <v>ФГ 650 AL gold Мору комплект фасадов для корпусов ВГ 650, ВГ 660, ВГ 900 У</v>
      </c>
      <c r="D294" s="893" t="s">
        <v>2686</v>
      </c>
      <c r="E294" s="895" t="s">
        <v>2478</v>
      </c>
      <c r="F294" s="894" t="s">
        <v>2412</v>
      </c>
      <c r="G294" s="894"/>
      <c r="H294" s="896" t="s">
        <v>2687</v>
      </c>
      <c r="I294" s="654">
        <v>8</v>
      </c>
      <c r="J294" s="898">
        <v>7438</v>
      </c>
      <c r="K294" s="978"/>
      <c r="L294" s="978"/>
      <c r="M294" s="981">
        <f t="shared" si="50"/>
        <v>5566</v>
      </c>
      <c r="N294" s="1270"/>
      <c r="O294" s="915"/>
      <c r="P294" s="927"/>
      <c r="Q294" s="929"/>
      <c r="R294" s="930"/>
    </row>
    <row r="295" spans="2:18" ht="34.799999999999997">
      <c r="B295" s="892" t="s">
        <v>3697</v>
      </c>
      <c r="C295" s="885" t="str">
        <f>B295&amp;" комплект фасадов "&amp;"для корпусов "&amp;E295&amp;", "&amp;F295</f>
        <v>ФГ 800 AL gold Мору комплект фасадов для корпусов ВГ 800, ВГ 810</v>
      </c>
      <c r="D295" s="893" t="s">
        <v>2689</v>
      </c>
      <c r="E295" s="895" t="s">
        <v>2479</v>
      </c>
      <c r="F295" s="894" t="s">
        <v>2417</v>
      </c>
      <c r="G295" s="894"/>
      <c r="H295" s="896"/>
      <c r="I295" s="1328">
        <v>9</v>
      </c>
      <c r="J295" s="898">
        <v>8678</v>
      </c>
      <c r="K295" s="978"/>
      <c r="L295" s="978"/>
      <c r="M295" s="981">
        <f t="shared" si="50"/>
        <v>6493</v>
      </c>
      <c r="N295" s="1271"/>
      <c r="O295" s="920"/>
      <c r="P295" s="927"/>
      <c r="Q295" s="929"/>
      <c r="R295" s="930"/>
    </row>
    <row r="296" spans="2:18" ht="45">
      <c r="B296" s="1698" t="s">
        <v>2690</v>
      </c>
      <c r="C296" s="1684"/>
      <c r="D296" s="1684"/>
      <c r="E296" s="1684"/>
      <c r="F296" s="1684"/>
      <c r="G296" s="1684"/>
      <c r="H296" s="1684"/>
      <c r="I296" s="1684"/>
      <c r="J296" s="1684"/>
      <c r="K296" s="1684"/>
      <c r="L296" s="1684"/>
      <c r="M296" s="1684"/>
      <c r="N296" s="1684"/>
      <c r="O296" s="1699"/>
      <c r="P296" s="927"/>
      <c r="Q296" s="929"/>
      <c r="R296" s="930"/>
    </row>
    <row r="297" spans="2:18" ht="34.799999999999997">
      <c r="B297" s="884" t="s">
        <v>2827</v>
      </c>
      <c r="C297" s="885" t="str">
        <f>B297&amp;" комплект фасадов "&amp;"для корпусов "&amp;H297</f>
        <v>ПБ 270 У EVO Вива комплект фасадов для корпусов ВГ 900 У</v>
      </c>
      <c r="D297" s="886" t="s">
        <v>2828</v>
      </c>
      <c r="E297" s="887"/>
      <c r="F297" s="888"/>
      <c r="G297" s="888"/>
      <c r="H297" s="885" t="s">
        <v>2687</v>
      </c>
      <c r="I297" s="889">
        <v>7</v>
      </c>
      <c r="J297" s="890">
        <v>925</v>
      </c>
      <c r="K297" s="980">
        <v>1147</v>
      </c>
      <c r="L297" s="980">
        <v>1824</v>
      </c>
      <c r="M297" s="977">
        <f t="shared" ref="M297:O298" si="51">ROUNDUP(CEILING(J297*(1-скидка),1)*(1+наценка),1)</f>
        <v>693</v>
      </c>
      <c r="N297" s="981">
        <f t="shared" si="51"/>
        <v>859</v>
      </c>
      <c r="O297" s="915">
        <f t="shared" si="51"/>
        <v>1365</v>
      </c>
      <c r="P297" s="927"/>
      <c r="Q297" s="929"/>
      <c r="R297" s="930"/>
    </row>
    <row r="298" spans="2:18" ht="34.799999999999997">
      <c r="B298" s="892" t="s">
        <v>2829</v>
      </c>
      <c r="C298" s="885" t="str">
        <f>B298&amp;" комплект фасадов "&amp;"для корпусов "&amp;H298</f>
        <v>ПБ 500 У EVO Вива комплект фасадов для корпусов ВГ 910 У</v>
      </c>
      <c r="D298" s="893" t="s">
        <v>2830</v>
      </c>
      <c r="E298" s="894"/>
      <c r="F298" s="895"/>
      <c r="G298" s="895"/>
      <c r="H298" s="896" t="s">
        <v>2678</v>
      </c>
      <c r="I298" s="897">
        <v>7</v>
      </c>
      <c r="J298" s="898">
        <v>1470</v>
      </c>
      <c r="K298" s="978">
        <v>1848</v>
      </c>
      <c r="L298" s="978">
        <v>2969</v>
      </c>
      <c r="M298" s="981">
        <f t="shared" si="51"/>
        <v>1100</v>
      </c>
      <c r="N298" s="981">
        <f t="shared" si="51"/>
        <v>1383</v>
      </c>
      <c r="O298" s="915">
        <f t="shared" si="51"/>
        <v>2222</v>
      </c>
      <c r="P298" s="927"/>
      <c r="Q298" s="929"/>
      <c r="R298" s="930"/>
    </row>
    <row r="299" spans="2:18" ht="306" customHeight="1" thickBot="1">
      <c r="B299" s="1588" t="s">
        <v>4015</v>
      </c>
      <c r="C299" s="1589"/>
      <c r="D299" s="1678"/>
      <c r="E299" s="1589"/>
      <c r="F299" s="1589"/>
      <c r="G299" s="1589"/>
      <c r="H299" s="1589"/>
      <c r="I299" s="1678"/>
      <c r="J299" s="1589"/>
      <c r="K299" s="1589"/>
      <c r="L299" s="1589"/>
      <c r="M299" s="1589"/>
      <c r="N299" s="1589"/>
      <c r="O299" s="1612"/>
      <c r="P299" s="800"/>
      <c r="Q299" s="787"/>
      <c r="R299" s="788"/>
    </row>
    <row r="300" spans="2:18" ht="45">
      <c r="B300" s="1698" t="s">
        <v>2695</v>
      </c>
      <c r="C300" s="1684"/>
      <c r="D300" s="1684"/>
      <c r="E300" s="1684"/>
      <c r="F300" s="1684"/>
      <c r="G300" s="1684"/>
      <c r="H300" s="1684"/>
      <c r="I300" s="1684"/>
      <c r="J300" s="1684"/>
      <c r="K300" s="1684"/>
      <c r="L300" s="1684"/>
      <c r="M300" s="1684"/>
      <c r="N300" s="1684"/>
      <c r="O300" s="1699"/>
      <c r="P300" s="927"/>
      <c r="Q300" s="929"/>
      <c r="R300" s="930"/>
    </row>
    <row r="301" spans="2:18" ht="40.5" customHeight="1">
      <c r="B301" s="884" t="s">
        <v>2831</v>
      </c>
      <c r="C301" s="885" t="str">
        <f t="shared" ref="C301:C311" si="52">B301&amp;" комплект боковых фасадов "&amp;E301</f>
        <v>ПБ 360 EVO Вива комплект боковых фасадов для верхних горизонтальных 360 (глубина 300)</v>
      </c>
      <c r="D301" s="886" t="s">
        <v>2697</v>
      </c>
      <c r="E301" s="1693" t="s">
        <v>2698</v>
      </c>
      <c r="F301" s="1693"/>
      <c r="G301" s="1693"/>
      <c r="H301" s="1693"/>
      <c r="I301" s="889">
        <v>2</v>
      </c>
      <c r="J301" s="979">
        <v>741</v>
      </c>
      <c r="K301" s="976">
        <v>928</v>
      </c>
      <c r="L301" s="979">
        <v>1503</v>
      </c>
      <c r="M301" s="977">
        <f t="shared" ref="M301:M311" si="53">ROUNDUP(CEILING(J301*(1-скидка),1)*(1+наценка),1)</f>
        <v>555</v>
      </c>
      <c r="N301" s="981">
        <f t="shared" ref="N301:N311" si="54">ROUNDUP(CEILING(K301*(1-скидка),1)*(1+наценка),1)</f>
        <v>695</v>
      </c>
      <c r="O301" s="915">
        <f t="shared" ref="O301:O311" si="55">ROUNDUP(CEILING(L301*(1-скидка),1)*(1+наценка),1)</f>
        <v>1125</v>
      </c>
      <c r="P301" s="927"/>
      <c r="Q301" s="929"/>
      <c r="R301" s="930"/>
    </row>
    <row r="302" spans="2:18" ht="40.5" customHeight="1">
      <c r="B302" s="892" t="s">
        <v>2832</v>
      </c>
      <c r="C302" s="885" t="str">
        <f t="shared" si="52"/>
        <v>ПБ 361 EVO Вива комплект боковых фасадов для верхних горизонтальных 360 (глубина 550)</v>
      </c>
      <c r="D302" s="893" t="s">
        <v>2700</v>
      </c>
      <c r="E302" s="1680" t="s">
        <v>2701</v>
      </c>
      <c r="F302" s="1680"/>
      <c r="G302" s="1680"/>
      <c r="H302" s="1680"/>
      <c r="I302" s="897">
        <v>3</v>
      </c>
      <c r="J302" s="976">
        <v>1324</v>
      </c>
      <c r="K302" s="976">
        <v>1684</v>
      </c>
      <c r="L302" s="976">
        <v>2736</v>
      </c>
      <c r="M302" s="981">
        <f t="shared" si="53"/>
        <v>991</v>
      </c>
      <c r="N302" s="981">
        <f t="shared" si="54"/>
        <v>1260</v>
      </c>
      <c r="O302" s="915">
        <f t="shared" si="55"/>
        <v>2048</v>
      </c>
      <c r="P302" s="927"/>
      <c r="Q302" s="929"/>
      <c r="R302" s="930"/>
    </row>
    <row r="303" spans="2:18" ht="40.5" customHeight="1">
      <c r="B303" s="892" t="s">
        <v>2833</v>
      </c>
      <c r="C303" s="885" t="str">
        <f t="shared" si="52"/>
        <v>ПБ 460 EVO Вива комплект боковых фасадов для верхних горизонтальных 460 (глубина 300)</v>
      </c>
      <c r="D303" s="886" t="s">
        <v>2703</v>
      </c>
      <c r="E303" s="1680" t="s">
        <v>2704</v>
      </c>
      <c r="F303" s="1680"/>
      <c r="G303" s="1680"/>
      <c r="H303" s="1680"/>
      <c r="I303" s="897">
        <v>3</v>
      </c>
      <c r="J303" s="976">
        <v>925</v>
      </c>
      <c r="K303" s="976">
        <v>1168</v>
      </c>
      <c r="L303" s="976">
        <v>1890</v>
      </c>
      <c r="M303" s="981">
        <f t="shared" si="53"/>
        <v>693</v>
      </c>
      <c r="N303" s="981">
        <f t="shared" si="54"/>
        <v>874</v>
      </c>
      <c r="O303" s="915">
        <f t="shared" si="55"/>
        <v>1415</v>
      </c>
      <c r="P303" s="927"/>
      <c r="Q303" s="929"/>
      <c r="R303" s="930"/>
    </row>
    <row r="304" spans="2:18" ht="40.5" customHeight="1">
      <c r="B304" s="892" t="s">
        <v>2834</v>
      </c>
      <c r="C304" s="885" t="str">
        <f t="shared" si="52"/>
        <v>ПБ 461 EVO Вива комплект боковых фасадов для верхних горизонтальных 460 (глубина 550)</v>
      </c>
      <c r="D304" s="886" t="s">
        <v>2706</v>
      </c>
      <c r="E304" s="1680" t="s">
        <v>2707</v>
      </c>
      <c r="F304" s="1680"/>
      <c r="G304" s="1680"/>
      <c r="H304" s="1680"/>
      <c r="I304" s="897">
        <v>4</v>
      </c>
      <c r="J304" s="976">
        <v>1660</v>
      </c>
      <c r="K304" s="976">
        <v>2120</v>
      </c>
      <c r="L304" s="976">
        <v>3450</v>
      </c>
      <c r="M304" s="981">
        <f t="shared" si="53"/>
        <v>1243</v>
      </c>
      <c r="N304" s="981">
        <f t="shared" si="54"/>
        <v>1587</v>
      </c>
      <c r="O304" s="915">
        <f t="shared" si="55"/>
        <v>2582</v>
      </c>
      <c r="P304" s="927"/>
      <c r="Q304" s="929"/>
      <c r="R304" s="930"/>
    </row>
    <row r="305" spans="2:18" ht="40.5" customHeight="1">
      <c r="B305" s="892" t="s">
        <v>2835</v>
      </c>
      <c r="C305" s="885" t="str">
        <f t="shared" si="52"/>
        <v>ПБ 720 В EVO Вива комплект боковых фасадов для верхних шкафов 720</v>
      </c>
      <c r="D305" s="893" t="s">
        <v>2709</v>
      </c>
      <c r="E305" s="1680" t="s">
        <v>2710</v>
      </c>
      <c r="F305" s="1680"/>
      <c r="G305" s="1680"/>
      <c r="H305" s="1680"/>
      <c r="I305" s="897">
        <v>4</v>
      </c>
      <c r="J305" s="976">
        <v>1403</v>
      </c>
      <c r="K305" s="983">
        <v>1781</v>
      </c>
      <c r="L305" s="983">
        <v>2891</v>
      </c>
      <c r="M305" s="981">
        <f t="shared" si="53"/>
        <v>1050</v>
      </c>
      <c r="N305" s="981">
        <f t="shared" si="54"/>
        <v>1333</v>
      </c>
      <c r="O305" s="915">
        <f t="shared" si="55"/>
        <v>2164</v>
      </c>
      <c r="P305" s="927"/>
      <c r="Q305" s="929"/>
      <c r="R305" s="930"/>
    </row>
    <row r="306" spans="2:18" ht="40.5" customHeight="1">
      <c r="B306" s="892" t="s">
        <v>2836</v>
      </c>
      <c r="C306" s="885" t="str">
        <f t="shared" si="52"/>
        <v>ПБ 720 Н EVO Вива комплект боковых фасадов для всех нижних шкафов</v>
      </c>
      <c r="D306" s="893" t="s">
        <v>2712</v>
      </c>
      <c r="E306" s="1680" t="s">
        <v>3965</v>
      </c>
      <c r="F306" s="1680"/>
      <c r="G306" s="1680"/>
      <c r="H306" s="1680"/>
      <c r="I306" s="897">
        <v>6</v>
      </c>
      <c r="J306" s="976">
        <v>2534</v>
      </c>
      <c r="K306" s="983">
        <v>3251</v>
      </c>
      <c r="L306" s="983">
        <v>5313</v>
      </c>
      <c r="M306" s="981">
        <f t="shared" si="53"/>
        <v>1896</v>
      </c>
      <c r="N306" s="981">
        <f t="shared" si="54"/>
        <v>2433</v>
      </c>
      <c r="O306" s="915">
        <f t="shared" si="55"/>
        <v>3976</v>
      </c>
      <c r="P306" s="927"/>
      <c r="Q306" s="929"/>
      <c r="R306" s="930"/>
    </row>
    <row r="307" spans="2:18" ht="40.5" customHeight="1">
      <c r="B307" s="892" t="s">
        <v>2837</v>
      </c>
      <c r="C307" s="885" t="str">
        <f t="shared" si="52"/>
        <v>ПБ 920 EVO Вива комплект боковых фасадов для верхних шкафов 920</v>
      </c>
      <c r="D307" s="893" t="s">
        <v>2714</v>
      </c>
      <c r="E307" s="1680" t="s">
        <v>2715</v>
      </c>
      <c r="F307" s="1680"/>
      <c r="G307" s="1680"/>
      <c r="H307" s="1680"/>
      <c r="I307" s="654">
        <v>4</v>
      </c>
      <c r="J307" s="976">
        <v>1772</v>
      </c>
      <c r="K307" s="976">
        <v>2253</v>
      </c>
      <c r="L307" s="976">
        <v>3671</v>
      </c>
      <c r="M307" s="981">
        <f t="shared" si="53"/>
        <v>1326</v>
      </c>
      <c r="N307" s="981">
        <f t="shared" si="54"/>
        <v>1686</v>
      </c>
      <c r="O307" s="915">
        <f t="shared" si="55"/>
        <v>2747</v>
      </c>
      <c r="P307" s="927"/>
      <c r="Q307" s="929"/>
      <c r="R307" s="930"/>
    </row>
    <row r="308" spans="2:18" ht="40.5" customHeight="1">
      <c r="B308" s="884" t="s">
        <v>3727</v>
      </c>
      <c r="C308" s="885" t="str">
        <f t="shared" si="52"/>
        <v>ПБ 2040 EVO Вива комплект боковых фасадов для пеналов 2140</v>
      </c>
      <c r="D308" s="893" t="s">
        <v>3729</v>
      </c>
      <c r="E308" s="1680" t="s">
        <v>2716</v>
      </c>
      <c r="F308" s="1680"/>
      <c r="G308" s="1680"/>
      <c r="H308" s="1680"/>
      <c r="I308" s="897">
        <v>18</v>
      </c>
      <c r="J308" s="976">
        <v>6992</v>
      </c>
      <c r="K308" s="976">
        <v>9035</v>
      </c>
      <c r="L308" s="976">
        <v>14757</v>
      </c>
      <c r="M308" s="981">
        <f t="shared" si="53"/>
        <v>5232</v>
      </c>
      <c r="N308" s="981">
        <f t="shared" si="54"/>
        <v>6760</v>
      </c>
      <c r="O308" s="915">
        <f t="shared" si="55"/>
        <v>11042</v>
      </c>
      <c r="P308" s="927"/>
      <c r="Q308" s="929"/>
      <c r="R308" s="930"/>
    </row>
    <row r="309" spans="2:18" ht="40.5" customHeight="1">
      <c r="B309" s="884" t="s">
        <v>3728</v>
      </c>
      <c r="C309" s="885" t="str">
        <f>B309&amp;" комплект боковых фасадов "&amp;E309</f>
        <v>ПБ 2240 В EVO Вива комплект боковых фасадов для пеналов 2340</v>
      </c>
      <c r="D309" s="893" t="s">
        <v>3730</v>
      </c>
      <c r="E309" s="1680" t="s">
        <v>2717</v>
      </c>
      <c r="F309" s="1680"/>
      <c r="G309" s="1680"/>
      <c r="H309" s="1680"/>
      <c r="I309" s="1299">
        <v>20</v>
      </c>
      <c r="J309" s="976">
        <v>7663</v>
      </c>
      <c r="K309" s="976">
        <v>9910</v>
      </c>
      <c r="L309" s="976">
        <v>16182</v>
      </c>
      <c r="M309" s="981">
        <f t="shared" ref="M309:O310" si="56">ROUNDUP(CEILING(J309*(1-скидка),1)*(1+наценка),1)</f>
        <v>5734</v>
      </c>
      <c r="N309" s="981">
        <f t="shared" si="56"/>
        <v>7415</v>
      </c>
      <c r="O309" s="915">
        <f t="shared" si="56"/>
        <v>12108</v>
      </c>
      <c r="P309" s="927"/>
      <c r="Q309" s="929"/>
      <c r="R309" s="930"/>
    </row>
    <row r="310" spans="2:18" ht="40.5" customHeight="1">
      <c r="B310" s="884" t="s">
        <v>3797</v>
      </c>
      <c r="C310" s="885" t="str">
        <f>B310&amp;" комплект боковых фасадов "&amp;E310</f>
        <v>ПБ 300 EVO Вива комплект боковых фасадов для пеналов ПТ 570</v>
      </c>
      <c r="D310" s="893" t="s">
        <v>3798</v>
      </c>
      <c r="E310" s="1680" t="s">
        <v>3801</v>
      </c>
      <c r="F310" s="1680"/>
      <c r="G310" s="1680"/>
      <c r="H310" s="1680"/>
      <c r="I310" s="1299">
        <v>10</v>
      </c>
      <c r="J310" s="976">
        <v>3835</v>
      </c>
      <c r="K310" s="799">
        <v>4908</v>
      </c>
      <c r="L310" s="976">
        <v>7965</v>
      </c>
      <c r="M310" s="981">
        <f t="shared" si="56"/>
        <v>2870</v>
      </c>
      <c r="N310" s="981">
        <f t="shared" si="56"/>
        <v>3673</v>
      </c>
      <c r="O310" s="915">
        <f t="shared" si="56"/>
        <v>5960</v>
      </c>
      <c r="P310" s="927"/>
      <c r="Q310" s="929"/>
      <c r="R310" s="930"/>
    </row>
    <row r="311" spans="2:18" ht="40.5" customHeight="1">
      <c r="B311" s="884" t="s">
        <v>3802</v>
      </c>
      <c r="C311" s="885" t="str">
        <f t="shared" si="52"/>
        <v>ПБ 300 В EVO Вива комплект боковых фасадов для пеналов ПТ 570 В</v>
      </c>
      <c r="D311" s="893" t="s">
        <v>3799</v>
      </c>
      <c r="E311" s="1680" t="s">
        <v>3800</v>
      </c>
      <c r="F311" s="1680"/>
      <c r="G311" s="1680"/>
      <c r="H311" s="1680"/>
      <c r="I311" s="897">
        <v>11</v>
      </c>
      <c r="J311" s="976">
        <v>4203</v>
      </c>
      <c r="K311" s="976">
        <v>5382</v>
      </c>
      <c r="L311" s="976">
        <v>8736</v>
      </c>
      <c r="M311" s="981">
        <f t="shared" si="53"/>
        <v>3145</v>
      </c>
      <c r="N311" s="981">
        <f t="shared" si="54"/>
        <v>4027</v>
      </c>
      <c r="O311" s="915">
        <f t="shared" si="55"/>
        <v>6537</v>
      </c>
      <c r="P311" s="927"/>
      <c r="Q311" s="929"/>
      <c r="R311" s="930"/>
    </row>
    <row r="312" spans="2:18" ht="187.5" customHeight="1" thickBot="1">
      <c r="B312" s="1588" t="s">
        <v>3715</v>
      </c>
      <c r="C312" s="1589"/>
      <c r="D312" s="1678"/>
      <c r="E312" s="1589"/>
      <c r="F312" s="1589"/>
      <c r="G312" s="1589"/>
      <c r="H312" s="1589"/>
      <c r="I312" s="1678"/>
      <c r="J312" s="1589"/>
      <c r="K312" s="1589"/>
      <c r="L312" s="1589"/>
      <c r="M312" s="1589"/>
      <c r="N312" s="1589"/>
      <c r="O312" s="1612"/>
      <c r="P312" s="927"/>
      <c r="Q312" s="929"/>
      <c r="R312" s="930"/>
    </row>
    <row r="313" spans="2:18" ht="45">
      <c r="B313" s="1605" t="s">
        <v>3698</v>
      </c>
      <c r="C313" s="1606"/>
      <c r="D313" s="1606"/>
      <c r="E313" s="1606"/>
      <c r="F313" s="1606"/>
      <c r="G313" s="1606"/>
      <c r="H313" s="1606"/>
      <c r="I313" s="1606"/>
      <c r="J313" s="1606"/>
      <c r="K313" s="1606"/>
      <c r="L313" s="1606"/>
      <c r="M313" s="1606"/>
      <c r="N313" s="1606"/>
      <c r="O313" s="1611"/>
      <c r="P313" s="927"/>
      <c r="Q313" s="929"/>
      <c r="R313" s="930"/>
    </row>
    <row r="314" spans="2:18" ht="64.8">
      <c r="B314" s="1169" t="s">
        <v>3708</v>
      </c>
      <c r="C314" s="911" t="s">
        <v>3708</v>
      </c>
      <c r="D314" s="912" t="s">
        <v>3710</v>
      </c>
      <c r="E314" s="1696"/>
      <c r="F314" s="1696"/>
      <c r="G314" s="1696"/>
      <c r="H314" s="1696"/>
      <c r="I314" s="889">
        <v>4.5999999999999996</v>
      </c>
      <c r="J314" s="1138">
        <v>1282</v>
      </c>
      <c r="K314" s="1138">
        <v>1494</v>
      </c>
      <c r="L314" s="976">
        <v>2147</v>
      </c>
      <c r="M314" s="977">
        <f t="shared" ref="M314:O315" si="57">ROUNDUP(CEILING(J314*(1-скидка),1)*(1+наценка),1)</f>
        <v>960</v>
      </c>
      <c r="N314" s="981">
        <f t="shared" si="57"/>
        <v>1118</v>
      </c>
      <c r="O314" s="915">
        <f t="shared" si="57"/>
        <v>1607</v>
      </c>
      <c r="P314" s="927"/>
      <c r="Q314" s="929"/>
      <c r="R314" s="930"/>
    </row>
    <row r="315" spans="2:18" ht="64.8">
      <c r="B315" s="1170" t="s">
        <v>3709</v>
      </c>
      <c r="C315" s="762" t="s">
        <v>3709</v>
      </c>
      <c r="D315" s="917" t="s">
        <v>3711</v>
      </c>
      <c r="E315" s="1697"/>
      <c r="F315" s="1697"/>
      <c r="G315" s="1697"/>
      <c r="H315" s="1697"/>
      <c r="I315" s="1290">
        <v>7.2</v>
      </c>
      <c r="J315" s="1138">
        <v>1848</v>
      </c>
      <c r="K315" s="1138">
        <v>3106</v>
      </c>
      <c r="L315" s="976">
        <v>2344</v>
      </c>
      <c r="M315" s="981">
        <f t="shared" si="57"/>
        <v>1383</v>
      </c>
      <c r="N315" s="981">
        <f t="shared" si="57"/>
        <v>2324</v>
      </c>
      <c r="O315" s="915">
        <f t="shared" si="57"/>
        <v>1754</v>
      </c>
      <c r="P315" s="927"/>
      <c r="Q315" s="929"/>
      <c r="R315" s="930"/>
    </row>
    <row r="316" spans="2:18" ht="183.75" customHeight="1" thickBot="1">
      <c r="B316" s="1588" t="s">
        <v>3716</v>
      </c>
      <c r="C316" s="1589"/>
      <c r="D316" s="1678"/>
      <c r="E316" s="1589"/>
      <c r="F316" s="1589"/>
      <c r="G316" s="1589"/>
      <c r="H316" s="1589"/>
      <c r="I316" s="1678"/>
      <c r="J316" s="1589"/>
      <c r="K316" s="1589"/>
      <c r="L316" s="1589"/>
      <c r="M316" s="1589"/>
      <c r="N316" s="1589"/>
      <c r="O316" s="1612"/>
      <c r="P316" s="800"/>
      <c r="Q316" s="787"/>
      <c r="R316" s="788"/>
    </row>
  </sheetData>
  <mergeCells count="67">
    <mergeCell ref="B316:O316"/>
    <mergeCell ref="B4:B6"/>
    <mergeCell ref="E4:H6"/>
    <mergeCell ref="B312:O312"/>
    <mergeCell ref="B313:O313"/>
    <mergeCell ref="E314:H314"/>
    <mergeCell ref="E315:H315"/>
    <mergeCell ref="K4:K6"/>
    <mergeCell ref="M4:M6"/>
    <mergeCell ref="B7:O7"/>
    <mergeCell ref="B62:O62"/>
    <mergeCell ref="B63:O63"/>
    <mergeCell ref="B73:O73"/>
    <mergeCell ref="E304:H304"/>
    <mergeCell ref="E305:H305"/>
    <mergeCell ref="E306:H306"/>
    <mergeCell ref="E307:H307"/>
    <mergeCell ref="E308:H308"/>
    <mergeCell ref="E311:H311"/>
    <mergeCell ref="B296:O296"/>
    <mergeCell ref="B299:O299"/>
    <mergeCell ref="B300:O300"/>
    <mergeCell ref="E301:H301"/>
    <mergeCell ref="E302:H302"/>
    <mergeCell ref="E303:H303"/>
    <mergeCell ref="E309:H309"/>
    <mergeCell ref="E310:H310"/>
    <mergeCell ref="B260:O260"/>
    <mergeCell ref="B116:O116"/>
    <mergeCell ref="Q118:R118"/>
    <mergeCell ref="Q119:R121"/>
    <mergeCell ref="B165:O165"/>
    <mergeCell ref="B167:O167"/>
    <mergeCell ref="B217:O217"/>
    <mergeCell ref="B219:O219"/>
    <mergeCell ref="B220:O220"/>
    <mergeCell ref="B256:O256"/>
    <mergeCell ref="B259:O259"/>
    <mergeCell ref="B88:O88"/>
    <mergeCell ref="B90:O90"/>
    <mergeCell ref="B91:O91"/>
    <mergeCell ref="B94:O94"/>
    <mergeCell ref="B95:O95"/>
    <mergeCell ref="B101:O101"/>
    <mergeCell ref="B168:O168"/>
    <mergeCell ref="B102:O102"/>
    <mergeCell ref="B108:O108"/>
    <mergeCell ref="B109:O109"/>
    <mergeCell ref="B115:O115"/>
    <mergeCell ref="B77:O77"/>
    <mergeCell ref="B78:O78"/>
    <mergeCell ref="E86:H86"/>
    <mergeCell ref="E87:H87"/>
    <mergeCell ref="P4:R6"/>
    <mergeCell ref="Q8:R8"/>
    <mergeCell ref="B74:O74"/>
    <mergeCell ref="L4:L6"/>
    <mergeCell ref="N4:N6"/>
    <mergeCell ref="D1:Q1"/>
    <mergeCell ref="Q2:R2"/>
    <mergeCell ref="B3:R3"/>
    <mergeCell ref="C4:C6"/>
    <mergeCell ref="D4:D6"/>
    <mergeCell ref="I4:I6"/>
    <mergeCell ref="J4:J6"/>
    <mergeCell ref="O4:O6"/>
    <mergeCell ref="J2:M2"/>
  </mergeCells>
  <hyperlinks>
    <hyperlink ref="B1" location="main!A1" display="НАЗАД" xr:uid="{00000000-0004-0000-2800-000000000000}"/>
  </hyperlinks>
  <printOptions horizontalCentered="1"/>
  <pageMargins left="0" right="0" top="0.39370078740157483" bottom="0.39370078740157483" header="0" footer="0"/>
  <pageSetup paperSize="9" scale="22" fitToHeight="0" orientation="landscape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rowBreaks count="5" manualBreakCount="5">
    <brk id="62" min="1" max="17" man="1"/>
    <brk id="94" min="1" max="17" man="1"/>
    <brk id="115" min="1" max="17" man="1"/>
    <brk id="167" min="1" max="17" man="1"/>
    <brk id="219" min="1" max="17" man="1"/>
  </rowBreaks>
  <drawing r:id="rId2"/>
  <legacyDrawing r:id="rId3"/>
  <controls>
    <mc:AlternateContent xmlns:mc="http://schemas.openxmlformats.org/markup-compatibility/2006">
      <mc:Choice Requires="x14">
        <control shapeId="731140" r:id="rId4" name="Label2">
          <controlPr defaultSize="0" autoLine="0" r:id="rId5">
            <anchor moveWithCells="1">
              <from>
                <xdr:col>17</xdr:col>
                <xdr:colOff>2065020</xdr:colOff>
                <xdr:row>0</xdr:row>
                <xdr:rowOff>121920</xdr:rowOff>
              </from>
              <to>
                <xdr:col>17</xdr:col>
                <xdr:colOff>3550920</xdr:colOff>
                <xdr:row>0</xdr:row>
                <xdr:rowOff>502920</xdr:rowOff>
              </to>
            </anchor>
          </controlPr>
        </control>
      </mc:Choice>
      <mc:Fallback>
        <control shapeId="731140" r:id="rId4" name="Label2"/>
      </mc:Fallback>
    </mc:AlternateContent>
    <mc:AlternateContent xmlns:mc="http://schemas.openxmlformats.org/markup-compatibility/2006">
      <mc:Choice Requires="x14">
        <control shapeId="731139" r:id="rId6" name="Label1">
          <controlPr defaultSize="0" autoLine="0" r:id="rId7">
            <anchor moveWithCells="1">
              <from>
                <xdr:col>16</xdr:col>
                <xdr:colOff>4953000</xdr:colOff>
                <xdr:row>0</xdr:row>
                <xdr:rowOff>30480</xdr:rowOff>
              </from>
              <to>
                <xdr:col>17</xdr:col>
                <xdr:colOff>922020</xdr:colOff>
                <xdr:row>0</xdr:row>
                <xdr:rowOff>411480</xdr:rowOff>
              </to>
            </anchor>
          </controlPr>
        </control>
      </mc:Choice>
      <mc:Fallback>
        <control shapeId="731139" r:id="rId6" name="Label1"/>
      </mc:Fallback>
    </mc:AlternateContent>
    <mc:AlternateContent xmlns:mc="http://schemas.openxmlformats.org/markup-compatibility/2006">
      <mc:Choice Requires="x14">
        <control shapeId="731138" r:id="rId8" name="TextBox2">
          <controlPr defaultSize="0" autoFill="0" autoLine="0" linkedCell="скидка!F7" r:id="rId9">
            <anchor moveWithCells="1">
              <from>
                <xdr:col>17</xdr:col>
                <xdr:colOff>3619500</xdr:colOff>
                <xdr:row>0</xdr:row>
                <xdr:rowOff>106680</xdr:rowOff>
              </from>
              <to>
                <xdr:col>17</xdr:col>
                <xdr:colOff>4381500</xdr:colOff>
                <xdr:row>0</xdr:row>
                <xdr:rowOff>487680</xdr:rowOff>
              </to>
            </anchor>
          </controlPr>
        </control>
      </mc:Choice>
      <mc:Fallback>
        <control shapeId="731138" r:id="rId8" name="TextBox2"/>
      </mc:Fallback>
    </mc:AlternateContent>
    <mc:AlternateContent xmlns:mc="http://schemas.openxmlformats.org/markup-compatibility/2006">
      <mc:Choice Requires="x14">
        <control shapeId="731137" r:id="rId10" name="TextBox1">
          <controlPr defaultSize="0" autoFill="0" autoLine="0" linkedCell="скидка!F3" r:id="rId11">
            <anchor moveWithCells="1">
              <from>
                <xdr:col>17</xdr:col>
                <xdr:colOff>1219200</xdr:colOff>
                <xdr:row>0</xdr:row>
                <xdr:rowOff>106680</xdr:rowOff>
              </from>
              <to>
                <xdr:col>17</xdr:col>
                <xdr:colOff>1981200</xdr:colOff>
                <xdr:row>0</xdr:row>
                <xdr:rowOff>487680</xdr:rowOff>
              </to>
            </anchor>
          </controlPr>
        </control>
      </mc:Choice>
      <mc:Fallback>
        <control shapeId="731137" r:id="rId10" name="TextBox1"/>
      </mc:Fallback>
    </mc:AlternateContent>
  </control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Лист41">
    <pageSetUpPr fitToPage="1"/>
  </sheetPr>
  <dimension ref="A1:N355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65.6640625" style="60" customWidth="1"/>
    <col min="3" max="3" width="234.44140625" style="60" hidden="1" customWidth="1"/>
    <col min="4" max="4" width="57.6640625" style="60" customWidth="1"/>
    <col min="5" max="8" width="30.6640625" style="60" customWidth="1"/>
    <col min="9" max="9" width="15.6640625" style="60" customWidth="1"/>
    <col min="10" max="11" width="30.6640625" style="61" customWidth="1"/>
    <col min="12" max="12" width="62.6640625" style="62" customWidth="1"/>
    <col min="13" max="13" width="80.33203125" style="62" customWidth="1"/>
    <col min="14" max="14" width="87.88671875" style="63" customWidth="1"/>
    <col min="15" max="16384" width="9.109375" style="60"/>
  </cols>
  <sheetData>
    <row r="1" spans="1:14" ht="46.2">
      <c r="B1" s="70" t="s">
        <v>57</v>
      </c>
      <c r="C1" s="70"/>
      <c r="D1" s="1369" t="str">
        <f>B3</f>
        <v>Прайс-лист фасады кухня Элис</v>
      </c>
      <c r="E1" s="1369"/>
      <c r="F1" s="1369"/>
      <c r="G1" s="1369"/>
      <c r="H1" s="1369"/>
      <c r="I1" s="1369"/>
      <c r="J1" s="1369"/>
      <c r="K1" s="1369"/>
      <c r="L1" s="1369"/>
      <c r="M1" s="1369"/>
      <c r="N1" s="59"/>
    </row>
    <row r="2" spans="1:14" s="80" customFormat="1" ht="129" customHeight="1">
      <c r="A2" s="78" t="s">
        <v>0</v>
      </c>
      <c r="B2" s="81"/>
      <c r="C2" s="81"/>
      <c r="D2" s="79"/>
      <c r="E2" s="79"/>
      <c r="F2" s="79"/>
      <c r="G2" s="79"/>
      <c r="H2" s="1386" t="s">
        <v>4031</v>
      </c>
      <c r="I2" s="1386"/>
      <c r="J2" s="1386"/>
      <c r="K2" s="1386"/>
      <c r="L2" s="79"/>
      <c r="M2" s="1387"/>
      <c r="N2" s="1387"/>
    </row>
    <row r="3" spans="1:14" s="86" customFormat="1" ht="61.2" thickBot="1">
      <c r="A3" s="58"/>
      <c r="B3" s="1370" t="s">
        <v>3247</v>
      </c>
      <c r="C3" s="1370"/>
      <c r="D3" s="1370"/>
      <c r="E3" s="1370"/>
      <c r="F3" s="1370"/>
      <c r="G3" s="1370"/>
      <c r="H3" s="1370"/>
      <c r="I3" s="1370"/>
      <c r="J3" s="1370"/>
      <c r="K3" s="1370"/>
      <c r="L3" s="1370"/>
      <c r="M3" s="1370"/>
      <c r="N3" s="1370"/>
    </row>
    <row r="4" spans="1:14" ht="18.75" customHeight="1">
      <c r="B4" s="1470" t="s">
        <v>2085</v>
      </c>
      <c r="C4" s="1476" t="s">
        <v>1255</v>
      </c>
      <c r="D4" s="1703" t="s">
        <v>2</v>
      </c>
      <c r="E4" s="1706" t="s">
        <v>2077</v>
      </c>
      <c r="F4" s="1707"/>
      <c r="G4" s="1707"/>
      <c r="H4" s="1708"/>
      <c r="I4" s="1470" t="s">
        <v>3</v>
      </c>
      <c r="J4" s="1602" t="s">
        <v>4</v>
      </c>
      <c r="K4" s="1602" t="s">
        <v>5</v>
      </c>
      <c r="L4" s="1483"/>
      <c r="M4" s="1484"/>
      <c r="N4" s="1485"/>
    </row>
    <row r="5" spans="1:14" ht="27" customHeight="1">
      <c r="B5" s="1471"/>
      <c r="C5" s="1477"/>
      <c r="D5" s="1704"/>
      <c r="E5" s="1709"/>
      <c r="F5" s="1710"/>
      <c r="G5" s="1710"/>
      <c r="H5" s="1711"/>
      <c r="I5" s="1471"/>
      <c r="J5" s="1603"/>
      <c r="K5" s="1603"/>
      <c r="L5" s="1486"/>
      <c r="M5" s="1500"/>
      <c r="N5" s="1488"/>
    </row>
    <row r="6" spans="1:14" ht="73.5" customHeight="1" thickBot="1">
      <c r="B6" s="1686"/>
      <c r="C6" s="1478"/>
      <c r="D6" s="1705"/>
      <c r="E6" s="1712"/>
      <c r="F6" s="1713"/>
      <c r="G6" s="1713"/>
      <c r="H6" s="1714"/>
      <c r="I6" s="1686"/>
      <c r="J6" s="1603"/>
      <c r="K6" s="1603"/>
      <c r="L6" s="1489"/>
      <c r="M6" s="1490"/>
      <c r="N6" s="1491"/>
    </row>
    <row r="7" spans="1:14" ht="41.25" customHeight="1">
      <c r="B7" s="1605" t="s">
        <v>2553</v>
      </c>
      <c r="C7" s="1606"/>
      <c r="D7" s="1606"/>
      <c r="E7" s="1606"/>
      <c r="F7" s="1606"/>
      <c r="G7" s="1606"/>
      <c r="H7" s="1606"/>
      <c r="I7" s="1606"/>
      <c r="J7" s="1606"/>
      <c r="K7" s="1606"/>
      <c r="L7" s="924"/>
      <c r="M7" s="925"/>
      <c r="N7" s="926"/>
    </row>
    <row r="8" spans="1:14" ht="42" customHeight="1">
      <c r="B8" s="884" t="s">
        <v>3374</v>
      </c>
      <c r="C8" s="885" t="str">
        <f>B8&amp;" комплект фасадов "&amp;"для корпусов "&amp;F8&amp;", "&amp;G8</f>
        <v>ФП 600 Я Элис Ф-02 комплект фасадов для корпусов П 601, П 601 В</v>
      </c>
      <c r="D8" s="886" t="s">
        <v>2555</v>
      </c>
      <c r="E8" s="887"/>
      <c r="F8" s="888" t="s">
        <v>2093</v>
      </c>
      <c r="G8" s="888" t="s">
        <v>2112</v>
      </c>
      <c r="H8" s="885"/>
      <c r="I8" s="889">
        <v>4</v>
      </c>
      <c r="J8" s="976">
        <v>977</v>
      </c>
      <c r="K8" s="977">
        <f t="shared" ref="K8:K28" si="0">ROUNDUP(CEILING(J8*(1-скидка),1)*(1+наценка),1)</f>
        <v>731</v>
      </c>
      <c r="L8" s="927"/>
      <c r="M8" s="1408"/>
      <c r="N8" s="1409"/>
    </row>
    <row r="9" spans="1:14" ht="42" customHeight="1">
      <c r="B9" s="892" t="s">
        <v>3375</v>
      </c>
      <c r="C9" s="885" t="str">
        <f t="shared" ref="C9:C14" si="1">B9&amp;" комплект фасадов "&amp;"для корпусов "&amp;F9</f>
        <v>ФП 600 Элис Ф-02 комплект фасадов для корпусов П 600</v>
      </c>
      <c r="D9" s="893" t="s">
        <v>2557</v>
      </c>
      <c r="E9" s="894"/>
      <c r="F9" s="895" t="s">
        <v>2088</v>
      </c>
      <c r="G9" s="895"/>
      <c r="H9" s="896"/>
      <c r="I9" s="1005">
        <v>23</v>
      </c>
      <c r="J9" s="976">
        <v>6175</v>
      </c>
      <c r="K9" s="977">
        <f t="shared" si="0"/>
        <v>4621</v>
      </c>
      <c r="L9" s="927"/>
      <c r="M9" s="928"/>
      <c r="N9" s="1009"/>
    </row>
    <row r="10" spans="1:14" ht="42" customHeight="1">
      <c r="B10" s="884" t="s">
        <v>3376</v>
      </c>
      <c r="C10" s="885" t="str">
        <f t="shared" si="1"/>
        <v>ФП 400 Элис Ф-02 комплект фасадов для корпусов П 400</v>
      </c>
      <c r="D10" s="886" t="s">
        <v>2559</v>
      </c>
      <c r="E10" s="887"/>
      <c r="F10" s="888" t="s">
        <v>2101</v>
      </c>
      <c r="G10" s="888"/>
      <c r="H10" s="885"/>
      <c r="I10" s="889">
        <v>16</v>
      </c>
      <c r="J10" s="979">
        <v>4110</v>
      </c>
      <c r="K10" s="977">
        <f t="shared" si="0"/>
        <v>3076</v>
      </c>
      <c r="L10" s="927"/>
      <c r="M10" s="929"/>
      <c r="N10" s="930"/>
    </row>
    <row r="11" spans="1:14" ht="42" customHeight="1">
      <c r="B11" s="892" t="s">
        <v>3377</v>
      </c>
      <c r="C11" s="1111" t="str">
        <f t="shared" si="1"/>
        <v>ФП 600 В-Л Элис Ф-02 комплект фасадов для корпусов П 600 В</v>
      </c>
      <c r="D11" s="893" t="s">
        <v>2561</v>
      </c>
      <c r="E11" s="894"/>
      <c r="F11" s="895" t="s">
        <v>2107</v>
      </c>
      <c r="G11" s="895"/>
      <c r="H11" s="896"/>
      <c r="I11" s="1005">
        <v>25</v>
      </c>
      <c r="J11" s="976">
        <v>6780</v>
      </c>
      <c r="K11" s="977">
        <f t="shared" si="0"/>
        <v>5073</v>
      </c>
      <c r="L11" s="927"/>
      <c r="M11" s="929"/>
      <c r="N11" s="930"/>
    </row>
    <row r="12" spans="1:14" ht="42" customHeight="1">
      <c r="B12" s="892" t="s">
        <v>3378</v>
      </c>
      <c r="C12" s="1111" t="str">
        <f t="shared" si="1"/>
        <v>ФП 600 В-Пр Элис Ф-02 комплект фасадов для корпусов П 600 В</v>
      </c>
      <c r="D12" s="893" t="s">
        <v>2561</v>
      </c>
      <c r="E12" s="894"/>
      <c r="F12" s="895" t="s">
        <v>2107</v>
      </c>
      <c r="G12" s="895"/>
      <c r="H12" s="896"/>
      <c r="I12" s="1005">
        <v>25</v>
      </c>
      <c r="J12" s="976">
        <v>6780</v>
      </c>
      <c r="K12" s="977">
        <f t="shared" si="0"/>
        <v>5073</v>
      </c>
      <c r="L12" s="927"/>
      <c r="M12" s="929"/>
      <c r="N12" s="930"/>
    </row>
    <row r="13" spans="1:14" ht="42" customHeight="1">
      <c r="B13" s="892" t="s">
        <v>3379</v>
      </c>
      <c r="C13" s="1111" t="str">
        <f t="shared" si="1"/>
        <v>ФП 400 В-Л Элис Ф-02 комплект фасадов для корпусов П 400 В</v>
      </c>
      <c r="D13" s="893" t="s">
        <v>2564</v>
      </c>
      <c r="E13" s="894"/>
      <c r="F13" s="895" t="s">
        <v>2120</v>
      </c>
      <c r="G13" s="895"/>
      <c r="H13" s="896"/>
      <c r="I13" s="1005">
        <v>17</v>
      </c>
      <c r="J13" s="976">
        <v>4514</v>
      </c>
      <c r="K13" s="977">
        <f t="shared" si="0"/>
        <v>3378</v>
      </c>
      <c r="L13" s="927"/>
      <c r="M13" s="929"/>
      <c r="N13" s="930"/>
    </row>
    <row r="14" spans="1:14" ht="42" customHeight="1">
      <c r="B14" s="892" t="s">
        <v>3380</v>
      </c>
      <c r="C14" s="1111" t="str">
        <f t="shared" si="1"/>
        <v>ФП 400 В-Пр Элис Ф-02 комплект фасадов для корпусов П 400 В</v>
      </c>
      <c r="D14" s="893" t="s">
        <v>2564</v>
      </c>
      <c r="E14" s="894"/>
      <c r="F14" s="895" t="s">
        <v>2120</v>
      </c>
      <c r="G14" s="895"/>
      <c r="H14" s="896"/>
      <c r="I14" s="1005">
        <v>17</v>
      </c>
      <c r="J14" s="976">
        <v>4514</v>
      </c>
      <c r="K14" s="977">
        <f t="shared" si="0"/>
        <v>3378</v>
      </c>
      <c r="L14" s="927"/>
      <c r="M14" s="929"/>
      <c r="N14" s="930"/>
    </row>
    <row r="15" spans="1:14" ht="42" customHeight="1">
      <c r="B15" s="901" t="s">
        <v>3488</v>
      </c>
      <c r="C15" s="885" t="str">
        <f>B15&amp;" комплект фасадов "&amp;"для корпусов "&amp;E15&amp;", "&amp;F15&amp;", "&amp;G15</f>
        <v>Ф 600 МДФ Элис Ф-02 комплект фасадов для корпусов В 600, П 601, ПД 600</v>
      </c>
      <c r="D15" s="902" t="s">
        <v>2567</v>
      </c>
      <c r="E15" s="903" t="s">
        <v>2327</v>
      </c>
      <c r="F15" s="904" t="s">
        <v>2093</v>
      </c>
      <c r="G15" s="904" t="s">
        <v>2097</v>
      </c>
      <c r="H15" s="905"/>
      <c r="I15" s="1006">
        <v>8</v>
      </c>
      <c r="J15" s="898">
        <v>2176</v>
      </c>
      <c r="K15" s="977">
        <f t="shared" si="0"/>
        <v>1629</v>
      </c>
      <c r="L15" s="927"/>
      <c r="M15" s="929"/>
      <c r="N15" s="930"/>
    </row>
    <row r="16" spans="1:14" ht="42" customHeight="1">
      <c r="B16" s="901" t="s">
        <v>3381</v>
      </c>
      <c r="C16" s="1111" t="str">
        <f>B16&amp;" комплект фасадов "&amp;"для корпусов "&amp;E16&amp;", "&amp;F16&amp;", "&amp;G16&amp;", "&amp;H16</f>
        <v>Ф 600 Элис Ф-02 комплект фасадов для корпусов Н 600, ПД 600 В, ПД 600, М 600</v>
      </c>
      <c r="D16" s="902" t="s">
        <v>2567</v>
      </c>
      <c r="E16" s="903" t="s">
        <v>2147</v>
      </c>
      <c r="F16" s="908" t="s">
        <v>2116</v>
      </c>
      <c r="G16" s="904" t="s">
        <v>2097</v>
      </c>
      <c r="H16" s="905" t="s">
        <v>2172</v>
      </c>
      <c r="I16" s="1006">
        <v>8</v>
      </c>
      <c r="J16" s="976">
        <v>2176</v>
      </c>
      <c r="K16" s="977">
        <f t="shared" si="0"/>
        <v>1629</v>
      </c>
      <c r="L16" s="927"/>
      <c r="M16" s="929"/>
      <c r="N16" s="930"/>
    </row>
    <row r="17" spans="2:14" ht="42" customHeight="1">
      <c r="B17" s="892" t="s">
        <v>3382</v>
      </c>
      <c r="C17" s="885" t="str">
        <f>B17&amp;" комплект фасадов "&amp;"для корпусов "&amp;E17&amp;", "&amp;F17&amp;", "&amp;G17</f>
        <v>ФВ 601 МДФ Элис Ф-02 комплект фасадов для корпусов В 609, П 601 В, ПД 600 В</v>
      </c>
      <c r="D17" s="893" t="s">
        <v>2570</v>
      </c>
      <c r="E17" s="894" t="s">
        <v>2272</v>
      </c>
      <c r="F17" s="895" t="s">
        <v>2112</v>
      </c>
      <c r="G17" s="895" t="s">
        <v>2116</v>
      </c>
      <c r="H17" s="896"/>
      <c r="I17" s="1005">
        <v>10</v>
      </c>
      <c r="J17" s="898">
        <v>2783</v>
      </c>
      <c r="K17" s="977">
        <f t="shared" si="0"/>
        <v>2083</v>
      </c>
      <c r="L17" s="927"/>
      <c r="M17" s="929"/>
      <c r="N17" s="930"/>
    </row>
    <row r="18" spans="2:14" ht="42" customHeight="1">
      <c r="B18" s="892" t="s">
        <v>3010</v>
      </c>
      <c r="C18" s="1111" t="str">
        <f t="shared" ref="C18:C26" si="2">B18&amp;" комплект фасадов "&amp;"для корпусов "&amp;F18</f>
        <v>ФП 600 AL black комплект фасадов для корпусов П 600</v>
      </c>
      <c r="D18" s="893" t="s">
        <v>2557</v>
      </c>
      <c r="E18" s="894"/>
      <c r="F18" s="895" t="s">
        <v>2088</v>
      </c>
      <c r="G18" s="895"/>
      <c r="H18" s="896"/>
      <c r="I18" s="1005">
        <v>40</v>
      </c>
      <c r="J18" s="898">
        <v>11863</v>
      </c>
      <c r="K18" s="977">
        <f t="shared" si="0"/>
        <v>8876</v>
      </c>
      <c r="L18" s="927"/>
      <c r="M18" s="929"/>
      <c r="N18" s="930"/>
    </row>
    <row r="19" spans="2:14" ht="42" customHeight="1">
      <c r="B19" s="892" t="s">
        <v>3011</v>
      </c>
      <c r="C19" s="1111" t="str">
        <f t="shared" si="2"/>
        <v>ФП 400 AL black комплект фасадов для корпусов П 400</v>
      </c>
      <c r="D19" s="893" t="s">
        <v>2559</v>
      </c>
      <c r="E19" s="894"/>
      <c r="F19" s="895" t="s">
        <v>2101</v>
      </c>
      <c r="G19" s="895"/>
      <c r="H19" s="908"/>
      <c r="I19" s="1005">
        <v>26</v>
      </c>
      <c r="J19" s="898">
        <v>10240</v>
      </c>
      <c r="K19" s="977">
        <f t="shared" si="0"/>
        <v>7662</v>
      </c>
      <c r="L19" s="927"/>
      <c r="M19" s="929"/>
      <c r="N19" s="930"/>
    </row>
    <row r="20" spans="2:14" ht="42" customHeight="1">
      <c r="B20" s="892" t="s">
        <v>3788</v>
      </c>
      <c r="C20" s="1111" t="str">
        <f t="shared" si="2"/>
        <v>ФП 550 AL Black комплект фасадов для корпусов ПТ 570</v>
      </c>
      <c r="D20" s="893" t="s">
        <v>3789</v>
      </c>
      <c r="E20" s="894"/>
      <c r="F20" s="895" t="s">
        <v>3792</v>
      </c>
      <c r="G20" s="895"/>
      <c r="H20" s="896"/>
      <c r="I20" s="1299">
        <v>13</v>
      </c>
      <c r="J20" s="898">
        <v>11491</v>
      </c>
      <c r="K20" s="977">
        <f t="shared" si="0"/>
        <v>8598</v>
      </c>
      <c r="L20" s="927"/>
      <c r="M20" s="929"/>
      <c r="N20" s="930"/>
    </row>
    <row r="21" spans="2:14" ht="42" customHeight="1">
      <c r="B21" s="892" t="s">
        <v>3012</v>
      </c>
      <c r="C21" s="1111" t="str">
        <f t="shared" si="2"/>
        <v>ФП 600 В-Л AL black комплект фасадов для корпусов П 600 В</v>
      </c>
      <c r="D21" s="893" t="s">
        <v>2561</v>
      </c>
      <c r="E21" s="894"/>
      <c r="F21" s="895" t="s">
        <v>2107</v>
      </c>
      <c r="G21" s="895"/>
      <c r="H21" s="896"/>
      <c r="I21" s="1005">
        <v>44</v>
      </c>
      <c r="J21" s="898">
        <v>12662</v>
      </c>
      <c r="K21" s="977">
        <f t="shared" si="0"/>
        <v>9474</v>
      </c>
      <c r="L21" s="927"/>
      <c r="M21" s="929"/>
      <c r="N21" s="930"/>
    </row>
    <row r="22" spans="2:14" ht="42" customHeight="1">
      <c r="B22" s="892" t="s">
        <v>3013</v>
      </c>
      <c r="C22" s="1111" t="str">
        <f t="shared" si="2"/>
        <v>ФП 600 В-Пр AL black комплект фасадов для корпусов П 600 В</v>
      </c>
      <c r="D22" s="893" t="s">
        <v>2561</v>
      </c>
      <c r="E22" s="894"/>
      <c r="F22" s="895" t="s">
        <v>2107</v>
      </c>
      <c r="G22" s="895"/>
      <c r="H22" s="896"/>
      <c r="I22" s="1005">
        <v>44</v>
      </c>
      <c r="J22" s="898">
        <v>12662</v>
      </c>
      <c r="K22" s="977">
        <f t="shared" si="0"/>
        <v>9474</v>
      </c>
      <c r="L22" s="927"/>
      <c r="M22" s="929"/>
      <c r="N22" s="930"/>
    </row>
    <row r="23" spans="2:14" ht="42" customHeight="1">
      <c r="B23" s="892" t="s">
        <v>3014</v>
      </c>
      <c r="C23" s="1111" t="str">
        <f t="shared" si="2"/>
        <v>ФП 400 В-Л AL black комплект фасадов для корпусов П 400 В</v>
      </c>
      <c r="D23" s="893" t="s">
        <v>2564</v>
      </c>
      <c r="E23" s="894"/>
      <c r="F23" s="895" t="s">
        <v>2120</v>
      </c>
      <c r="G23" s="895"/>
      <c r="H23" s="896"/>
      <c r="I23" s="1005">
        <v>30</v>
      </c>
      <c r="J23" s="898">
        <v>10923</v>
      </c>
      <c r="K23" s="977">
        <f t="shared" si="0"/>
        <v>8173</v>
      </c>
      <c r="L23" s="927"/>
      <c r="M23" s="929"/>
      <c r="N23" s="930"/>
    </row>
    <row r="24" spans="2:14" ht="42" customHeight="1">
      <c r="B24" s="892" t="s">
        <v>3015</v>
      </c>
      <c r="C24" s="1111" t="str">
        <f t="shared" si="2"/>
        <v>ФП 400 В-Пр AL black комплект фасадов для корпусов П 400 В</v>
      </c>
      <c r="D24" s="893" t="s">
        <v>2564</v>
      </c>
      <c r="E24" s="894"/>
      <c r="F24" s="895" t="s">
        <v>2120</v>
      </c>
      <c r="G24" s="895"/>
      <c r="H24" s="896"/>
      <c r="I24" s="1005">
        <v>30</v>
      </c>
      <c r="J24" s="898">
        <v>10923</v>
      </c>
      <c r="K24" s="977">
        <f t="shared" si="0"/>
        <v>8173</v>
      </c>
      <c r="L24" s="927"/>
      <c r="M24" s="929"/>
      <c r="N24" s="930"/>
    </row>
    <row r="25" spans="2:14" ht="42" customHeight="1">
      <c r="B25" s="892" t="s">
        <v>3804</v>
      </c>
      <c r="C25" s="1111" t="str">
        <f t="shared" si="2"/>
        <v>ФП 550 AL В-Л Black комплект фасадов для корпусов ПТ 570 В</v>
      </c>
      <c r="D25" s="893" t="s">
        <v>3790</v>
      </c>
      <c r="E25" s="894"/>
      <c r="F25" s="895" t="s">
        <v>3791</v>
      </c>
      <c r="G25" s="895"/>
      <c r="H25" s="896"/>
      <c r="I25" s="1299">
        <v>14</v>
      </c>
      <c r="J25" s="898">
        <v>12262</v>
      </c>
      <c r="K25" s="977">
        <f t="shared" si="0"/>
        <v>9175</v>
      </c>
      <c r="L25" s="927"/>
      <c r="M25" s="929"/>
      <c r="N25" s="930"/>
    </row>
    <row r="26" spans="2:14" ht="42" customHeight="1">
      <c r="B26" s="892" t="s">
        <v>3805</v>
      </c>
      <c r="C26" s="1111" t="str">
        <f t="shared" si="2"/>
        <v>ФП 550 AL В-Пр Black комплект фасадов для корпусов ПТ 570 В</v>
      </c>
      <c r="D26" s="893" t="s">
        <v>3790</v>
      </c>
      <c r="E26" s="894"/>
      <c r="F26" s="895" t="s">
        <v>3791</v>
      </c>
      <c r="G26" s="895"/>
      <c r="H26" s="896"/>
      <c r="I26" s="1299">
        <v>14</v>
      </c>
      <c r="J26" s="898">
        <v>12262</v>
      </c>
      <c r="K26" s="977">
        <f t="shared" si="0"/>
        <v>9175</v>
      </c>
      <c r="L26" s="927"/>
      <c r="M26" s="929"/>
      <c r="N26" s="930"/>
    </row>
    <row r="27" spans="2:14" ht="42" customHeight="1">
      <c r="B27" s="892" t="s">
        <v>3016</v>
      </c>
      <c r="C27" s="885" t="str">
        <f>B27&amp;" комплект фасадов "&amp;"для корпусов "&amp;E27&amp;", "&amp;F27&amp;", "&amp;G27</f>
        <v>ФВ 600 AL black комплект фасадов для корпусов В 600, П 601, ПД 600</v>
      </c>
      <c r="D27" s="893" t="s">
        <v>2567</v>
      </c>
      <c r="E27" s="894" t="s">
        <v>2327</v>
      </c>
      <c r="F27" s="895" t="s">
        <v>2093</v>
      </c>
      <c r="G27" s="895" t="s">
        <v>2097</v>
      </c>
      <c r="H27" s="896"/>
      <c r="I27" s="1005">
        <v>14</v>
      </c>
      <c r="J27" s="898">
        <v>5851</v>
      </c>
      <c r="K27" s="977">
        <f t="shared" si="0"/>
        <v>4378</v>
      </c>
      <c r="L27" s="927"/>
      <c r="M27" s="929"/>
      <c r="N27" s="930"/>
    </row>
    <row r="28" spans="2:14" ht="42" customHeight="1">
      <c r="B28" s="892" t="s">
        <v>3017</v>
      </c>
      <c r="C28" s="885" t="str">
        <f>B28&amp;" комплект фасадов "&amp;"для корпусов "&amp;E28&amp;", "&amp;F28&amp;", "&amp;G28</f>
        <v>ФВ 601 AL black комплект фасадов для корпусов В 609, П 601 В, ПД 600 В</v>
      </c>
      <c r="D28" s="893" t="s">
        <v>2570</v>
      </c>
      <c r="E28" s="894" t="s">
        <v>2272</v>
      </c>
      <c r="F28" s="895" t="s">
        <v>2112</v>
      </c>
      <c r="G28" s="895" t="s">
        <v>2116</v>
      </c>
      <c r="H28" s="896"/>
      <c r="I28" s="1299">
        <v>18</v>
      </c>
      <c r="J28" s="898">
        <v>6699</v>
      </c>
      <c r="K28" s="977">
        <f t="shared" si="0"/>
        <v>5013</v>
      </c>
      <c r="L28" s="927"/>
      <c r="M28" s="929"/>
      <c r="N28" s="930"/>
    </row>
    <row r="29" spans="2:14" ht="42" customHeight="1">
      <c r="B29" s="892" t="s">
        <v>3966</v>
      </c>
      <c r="C29" s="1111" t="str">
        <f t="shared" ref="C29:C37" si="3">B29&amp;" комплект фасадов "&amp;"для корпусов "&amp;F29</f>
        <v>ФП 600 AL gold комплект фасадов для корпусов П 600</v>
      </c>
      <c r="D29" s="893" t="s">
        <v>2557</v>
      </c>
      <c r="E29" s="894"/>
      <c r="F29" s="895" t="s">
        <v>2088</v>
      </c>
      <c r="G29" s="895"/>
      <c r="H29" s="896"/>
      <c r="I29" s="1325">
        <v>40</v>
      </c>
      <c r="J29" s="898">
        <v>11863</v>
      </c>
      <c r="K29" s="977">
        <f t="shared" ref="K29:K50" si="4">ROUNDUP(CEILING(J29*(1-скидка),1)*(1+наценка),1)</f>
        <v>8876</v>
      </c>
      <c r="L29" s="927"/>
      <c r="M29" s="929"/>
      <c r="N29" s="930"/>
    </row>
    <row r="30" spans="2:14" ht="42" customHeight="1">
      <c r="B30" s="892" t="s">
        <v>3967</v>
      </c>
      <c r="C30" s="1111" t="str">
        <f t="shared" si="3"/>
        <v>ФП 400 AL gold комплект фасадов для корпусов П 400</v>
      </c>
      <c r="D30" s="893" t="s">
        <v>2559</v>
      </c>
      <c r="E30" s="894"/>
      <c r="F30" s="895" t="s">
        <v>2101</v>
      </c>
      <c r="G30" s="895"/>
      <c r="H30" s="908"/>
      <c r="I30" s="1325">
        <v>26</v>
      </c>
      <c r="J30" s="898">
        <v>10240</v>
      </c>
      <c r="K30" s="977">
        <f t="shared" si="4"/>
        <v>7662</v>
      </c>
      <c r="L30" s="927"/>
      <c r="M30" s="929"/>
      <c r="N30" s="930"/>
    </row>
    <row r="31" spans="2:14" ht="42" customHeight="1">
      <c r="B31" s="892" t="s">
        <v>3968</v>
      </c>
      <c r="C31" s="1111" t="str">
        <f t="shared" si="3"/>
        <v>ФП 550 AL gold комплект фасадов для корпусов ПТ 570</v>
      </c>
      <c r="D31" s="893" t="s">
        <v>3789</v>
      </c>
      <c r="E31" s="894"/>
      <c r="F31" s="895" t="s">
        <v>3792</v>
      </c>
      <c r="G31" s="895"/>
      <c r="H31" s="896"/>
      <c r="I31" s="1325">
        <v>13</v>
      </c>
      <c r="J31" s="898">
        <v>11491</v>
      </c>
      <c r="K31" s="977">
        <f t="shared" si="4"/>
        <v>8598</v>
      </c>
      <c r="L31" s="927"/>
      <c r="M31" s="929"/>
      <c r="N31" s="930"/>
    </row>
    <row r="32" spans="2:14" ht="42" customHeight="1">
      <c r="B32" s="892" t="s">
        <v>3969</v>
      </c>
      <c r="C32" s="1111" t="str">
        <f t="shared" si="3"/>
        <v>ФП 600 В-Л AL gold комплект фасадов для корпусов П 600 В</v>
      </c>
      <c r="D32" s="893" t="s">
        <v>2561</v>
      </c>
      <c r="E32" s="894"/>
      <c r="F32" s="895" t="s">
        <v>2107</v>
      </c>
      <c r="G32" s="895"/>
      <c r="H32" s="896"/>
      <c r="I32" s="1325">
        <v>44</v>
      </c>
      <c r="J32" s="898">
        <v>12662</v>
      </c>
      <c r="K32" s="977">
        <f t="shared" si="4"/>
        <v>9474</v>
      </c>
      <c r="L32" s="927"/>
      <c r="M32" s="929"/>
      <c r="N32" s="930"/>
    </row>
    <row r="33" spans="2:14" ht="42" customHeight="1">
      <c r="B33" s="892" t="s">
        <v>3970</v>
      </c>
      <c r="C33" s="1111" t="str">
        <f t="shared" si="3"/>
        <v>ФП 600 В-Пр AL gold комплект фасадов для корпусов П 600 В</v>
      </c>
      <c r="D33" s="893" t="s">
        <v>2561</v>
      </c>
      <c r="E33" s="894"/>
      <c r="F33" s="895" t="s">
        <v>2107</v>
      </c>
      <c r="G33" s="895"/>
      <c r="H33" s="896"/>
      <c r="I33" s="1325">
        <v>44</v>
      </c>
      <c r="J33" s="898">
        <v>12662</v>
      </c>
      <c r="K33" s="977">
        <f t="shared" si="4"/>
        <v>9474</v>
      </c>
      <c r="L33" s="927"/>
      <c r="M33" s="929"/>
      <c r="N33" s="930"/>
    </row>
    <row r="34" spans="2:14" ht="42" customHeight="1">
      <c r="B34" s="892" t="s">
        <v>3971</v>
      </c>
      <c r="C34" s="1111" t="str">
        <f t="shared" si="3"/>
        <v>ФП 400 В-Л AL gold комплект фасадов для корпусов П 400 В</v>
      </c>
      <c r="D34" s="893" t="s">
        <v>2564</v>
      </c>
      <c r="E34" s="894"/>
      <c r="F34" s="895" t="s">
        <v>2120</v>
      </c>
      <c r="G34" s="895"/>
      <c r="H34" s="896"/>
      <c r="I34" s="1325">
        <v>30</v>
      </c>
      <c r="J34" s="898">
        <v>10923</v>
      </c>
      <c r="K34" s="977">
        <f t="shared" si="4"/>
        <v>8173</v>
      </c>
      <c r="L34" s="927"/>
      <c r="M34" s="929"/>
      <c r="N34" s="930"/>
    </row>
    <row r="35" spans="2:14" ht="42" customHeight="1">
      <c r="B35" s="892" t="s">
        <v>3972</v>
      </c>
      <c r="C35" s="1111" t="str">
        <f t="shared" si="3"/>
        <v>ФП 400 В-Пр AL gold комплект фасадов для корпусов П 400 В</v>
      </c>
      <c r="D35" s="893" t="s">
        <v>2564</v>
      </c>
      <c r="E35" s="894"/>
      <c r="F35" s="895" t="s">
        <v>2120</v>
      </c>
      <c r="G35" s="895"/>
      <c r="H35" s="896"/>
      <c r="I35" s="1325">
        <v>30</v>
      </c>
      <c r="J35" s="898">
        <v>10923</v>
      </c>
      <c r="K35" s="977">
        <f t="shared" si="4"/>
        <v>8173</v>
      </c>
      <c r="L35" s="927"/>
      <c r="M35" s="929"/>
      <c r="N35" s="930"/>
    </row>
    <row r="36" spans="2:14" ht="42" customHeight="1">
      <c r="B36" s="892" t="s">
        <v>3973</v>
      </c>
      <c r="C36" s="1111" t="str">
        <f t="shared" si="3"/>
        <v>ФП 550 AL В-Л gold комплект фасадов для корпусов ПТ 570 В</v>
      </c>
      <c r="D36" s="893" t="s">
        <v>3790</v>
      </c>
      <c r="E36" s="894"/>
      <c r="F36" s="895" t="s">
        <v>3791</v>
      </c>
      <c r="G36" s="895"/>
      <c r="H36" s="896"/>
      <c r="I36" s="1325">
        <v>14</v>
      </c>
      <c r="J36" s="898">
        <v>12262</v>
      </c>
      <c r="K36" s="977">
        <f t="shared" si="4"/>
        <v>9175</v>
      </c>
      <c r="L36" s="927"/>
      <c r="M36" s="929"/>
      <c r="N36" s="930"/>
    </row>
    <row r="37" spans="2:14" ht="42" customHeight="1">
      <c r="B37" s="892" t="s">
        <v>3974</v>
      </c>
      <c r="C37" s="1111" t="str">
        <f t="shared" si="3"/>
        <v>ФП 550 AL В-Пр gold комплект фасадов для корпусов ПТ 570 В</v>
      </c>
      <c r="D37" s="893" t="s">
        <v>3790</v>
      </c>
      <c r="E37" s="894"/>
      <c r="F37" s="895" t="s">
        <v>3791</v>
      </c>
      <c r="G37" s="895"/>
      <c r="H37" s="896"/>
      <c r="I37" s="1325">
        <v>14</v>
      </c>
      <c r="J37" s="898">
        <v>12262</v>
      </c>
      <c r="K37" s="977">
        <f t="shared" si="4"/>
        <v>9175</v>
      </c>
      <c r="L37" s="927"/>
      <c r="M37" s="929"/>
      <c r="N37" s="930"/>
    </row>
    <row r="38" spans="2:14" ht="42" customHeight="1">
      <c r="B38" s="892" t="s">
        <v>3975</v>
      </c>
      <c r="C38" s="885" t="str">
        <f>B38&amp;" комплект фасадов "&amp;"для корпусов "&amp;E38&amp;", "&amp;F38&amp;", "&amp;G38</f>
        <v>ФВ 600 AL gold комплект фасадов для корпусов В 600, П 601, ПД 600</v>
      </c>
      <c r="D38" s="893" t="s">
        <v>2567</v>
      </c>
      <c r="E38" s="894" t="s">
        <v>2327</v>
      </c>
      <c r="F38" s="895" t="s">
        <v>2093</v>
      </c>
      <c r="G38" s="895" t="s">
        <v>2097</v>
      </c>
      <c r="H38" s="896"/>
      <c r="I38" s="1325">
        <v>14</v>
      </c>
      <c r="J38" s="898">
        <v>5851</v>
      </c>
      <c r="K38" s="977">
        <f t="shared" si="4"/>
        <v>4378</v>
      </c>
      <c r="L38" s="927"/>
      <c r="M38" s="929"/>
      <c r="N38" s="930"/>
    </row>
    <row r="39" spans="2:14" ht="42" customHeight="1">
      <c r="B39" s="892" t="s">
        <v>3976</v>
      </c>
      <c r="C39" s="885" t="str">
        <f>B39&amp;" комплект фасадов "&amp;"для корпусов "&amp;E39&amp;", "&amp;F39&amp;", "&amp;G39</f>
        <v>ФВ 601 AL gold комплект фасадов для корпусов В 609, П 601 В, ПД 600 В</v>
      </c>
      <c r="D39" s="893" t="s">
        <v>2570</v>
      </c>
      <c r="E39" s="894" t="s">
        <v>2272</v>
      </c>
      <c r="F39" s="895" t="s">
        <v>2112</v>
      </c>
      <c r="G39" s="895" t="s">
        <v>2116</v>
      </c>
      <c r="H39" s="896"/>
      <c r="I39" s="1325">
        <v>18</v>
      </c>
      <c r="J39" s="898">
        <v>6699</v>
      </c>
      <c r="K39" s="977">
        <f t="shared" si="4"/>
        <v>5013</v>
      </c>
      <c r="L39" s="927"/>
      <c r="M39" s="929"/>
      <c r="N39" s="930"/>
    </row>
    <row r="40" spans="2:14" ht="42" customHeight="1">
      <c r="B40" s="892" t="s">
        <v>3591</v>
      </c>
      <c r="C40" s="1111" t="str">
        <f t="shared" ref="C40:C48" si="5">B40&amp;" комплект фасадов "&amp;"для корпусов "&amp;F40</f>
        <v>ФП 600 AL black Мору комплект фасадов для корпусов П 600</v>
      </c>
      <c r="D40" s="893" t="s">
        <v>2557</v>
      </c>
      <c r="E40" s="894"/>
      <c r="F40" s="895" t="s">
        <v>2088</v>
      </c>
      <c r="G40" s="895"/>
      <c r="H40" s="896"/>
      <c r="I40" s="1328">
        <v>40</v>
      </c>
      <c r="J40" s="898">
        <v>27417</v>
      </c>
      <c r="K40" s="977">
        <f t="shared" si="4"/>
        <v>20514</v>
      </c>
      <c r="L40" s="927"/>
      <c r="M40" s="929"/>
      <c r="N40" s="930"/>
    </row>
    <row r="41" spans="2:14" ht="42" customHeight="1">
      <c r="B41" s="892" t="s">
        <v>3592</v>
      </c>
      <c r="C41" s="1111" t="str">
        <f t="shared" si="5"/>
        <v>ФП 400 AL black Мору комплект фасадов для корпусов П 400</v>
      </c>
      <c r="D41" s="893" t="s">
        <v>2559</v>
      </c>
      <c r="E41" s="894"/>
      <c r="F41" s="895" t="s">
        <v>2101</v>
      </c>
      <c r="G41" s="895"/>
      <c r="H41" s="908"/>
      <c r="I41" s="1328">
        <v>26</v>
      </c>
      <c r="J41" s="898">
        <v>19963</v>
      </c>
      <c r="K41" s="977">
        <f t="shared" si="4"/>
        <v>14937</v>
      </c>
      <c r="L41" s="927"/>
      <c r="M41" s="929"/>
      <c r="N41" s="930"/>
    </row>
    <row r="42" spans="2:14" ht="42" customHeight="1">
      <c r="B42" s="892" t="s">
        <v>4009</v>
      </c>
      <c r="C42" s="1111" t="str">
        <f t="shared" si="5"/>
        <v>ФП 550 AL black Мору комплект фасадов для корпусов ПТ 570</v>
      </c>
      <c r="D42" s="893" t="s">
        <v>3789</v>
      </c>
      <c r="E42" s="894"/>
      <c r="F42" s="895" t="s">
        <v>3792</v>
      </c>
      <c r="G42" s="895"/>
      <c r="H42" s="896"/>
      <c r="I42" s="1328">
        <v>13</v>
      </c>
      <c r="J42" s="898">
        <v>25707</v>
      </c>
      <c r="K42" s="977">
        <f t="shared" si="4"/>
        <v>19234</v>
      </c>
      <c r="L42" s="927"/>
      <c r="M42" s="929"/>
      <c r="N42" s="930"/>
    </row>
    <row r="43" spans="2:14" ht="42" customHeight="1">
      <c r="B43" s="892" t="s">
        <v>3593</v>
      </c>
      <c r="C43" s="1111" t="str">
        <f t="shared" si="5"/>
        <v>ФП 600 В-Л AL black Мору комплект фасадов для корпусов П 600 В</v>
      </c>
      <c r="D43" s="893" t="s">
        <v>2561</v>
      </c>
      <c r="E43" s="894"/>
      <c r="F43" s="895" t="s">
        <v>2107</v>
      </c>
      <c r="G43" s="895"/>
      <c r="H43" s="896"/>
      <c r="I43" s="1328">
        <v>44</v>
      </c>
      <c r="J43" s="898">
        <v>29797</v>
      </c>
      <c r="K43" s="977">
        <f t="shared" si="4"/>
        <v>22295</v>
      </c>
      <c r="L43" s="927"/>
      <c r="M43" s="929"/>
      <c r="N43" s="930"/>
    </row>
    <row r="44" spans="2:14" ht="42" customHeight="1">
      <c r="B44" s="892" t="s">
        <v>3594</v>
      </c>
      <c r="C44" s="1111" t="str">
        <f t="shared" si="5"/>
        <v>ФП 600 В-Пр AL black Мору комплект фасадов для корпусов П 600 В</v>
      </c>
      <c r="D44" s="893" t="s">
        <v>2561</v>
      </c>
      <c r="E44" s="894"/>
      <c r="F44" s="895" t="s">
        <v>2107</v>
      </c>
      <c r="G44" s="895"/>
      <c r="H44" s="896"/>
      <c r="I44" s="1328">
        <v>44</v>
      </c>
      <c r="J44" s="898">
        <v>29797</v>
      </c>
      <c r="K44" s="977">
        <f t="shared" si="4"/>
        <v>22295</v>
      </c>
      <c r="L44" s="927"/>
      <c r="M44" s="929"/>
      <c r="N44" s="930"/>
    </row>
    <row r="45" spans="2:14" ht="42" customHeight="1">
      <c r="B45" s="892" t="s">
        <v>3595</v>
      </c>
      <c r="C45" s="1111" t="str">
        <f t="shared" si="5"/>
        <v>ФП 400 В-Л AL black Мору комплект фасадов для корпусов П 400 В</v>
      </c>
      <c r="D45" s="893" t="s">
        <v>2564</v>
      </c>
      <c r="E45" s="894"/>
      <c r="F45" s="895" t="s">
        <v>2120</v>
      </c>
      <c r="G45" s="895"/>
      <c r="H45" s="896"/>
      <c r="I45" s="1328">
        <v>30</v>
      </c>
      <c r="J45" s="898">
        <v>21621</v>
      </c>
      <c r="K45" s="977">
        <f t="shared" si="4"/>
        <v>16177</v>
      </c>
      <c r="L45" s="927"/>
      <c r="M45" s="929"/>
      <c r="N45" s="930"/>
    </row>
    <row r="46" spans="2:14" ht="42" customHeight="1">
      <c r="B46" s="892" t="s">
        <v>3596</v>
      </c>
      <c r="C46" s="1111" t="str">
        <f t="shared" si="5"/>
        <v>ФП 400 В-Пр AL black Мору комплект фасадов для корпусов П 400 В</v>
      </c>
      <c r="D46" s="893" t="s">
        <v>2564</v>
      </c>
      <c r="E46" s="894"/>
      <c r="F46" s="895" t="s">
        <v>2120</v>
      </c>
      <c r="G46" s="895"/>
      <c r="H46" s="896"/>
      <c r="I46" s="1328">
        <v>30</v>
      </c>
      <c r="J46" s="898">
        <v>21621</v>
      </c>
      <c r="K46" s="977">
        <f t="shared" si="4"/>
        <v>16177</v>
      </c>
      <c r="L46" s="927"/>
      <c r="M46" s="929"/>
      <c r="N46" s="930"/>
    </row>
    <row r="47" spans="2:14" ht="42" customHeight="1">
      <c r="B47" s="892" t="s">
        <v>4010</v>
      </c>
      <c r="C47" s="1111" t="str">
        <f t="shared" si="5"/>
        <v>ФП 550 AL В-Л black Мору комплект фасадов для корпусов ПТ 570 В</v>
      </c>
      <c r="D47" s="893" t="s">
        <v>3790</v>
      </c>
      <c r="E47" s="894"/>
      <c r="F47" s="895" t="s">
        <v>3791</v>
      </c>
      <c r="G47" s="895"/>
      <c r="H47" s="896"/>
      <c r="I47" s="1328">
        <v>14</v>
      </c>
      <c r="J47" s="898">
        <v>27911</v>
      </c>
      <c r="K47" s="977">
        <f t="shared" si="4"/>
        <v>20884</v>
      </c>
      <c r="L47" s="927"/>
      <c r="M47" s="929"/>
      <c r="N47" s="930"/>
    </row>
    <row r="48" spans="2:14" ht="42" customHeight="1">
      <c r="B48" s="892" t="s">
        <v>4011</v>
      </c>
      <c r="C48" s="1111" t="str">
        <f t="shared" si="5"/>
        <v>ФП 550 AL В-Пр black Мору комплект фасадов для корпусов ПТ 570 В</v>
      </c>
      <c r="D48" s="893" t="s">
        <v>3790</v>
      </c>
      <c r="E48" s="894"/>
      <c r="F48" s="895" t="s">
        <v>3791</v>
      </c>
      <c r="G48" s="895"/>
      <c r="H48" s="896"/>
      <c r="I48" s="1328">
        <v>14</v>
      </c>
      <c r="J48" s="898">
        <v>27911</v>
      </c>
      <c r="K48" s="977">
        <f t="shared" si="4"/>
        <v>20884</v>
      </c>
      <c r="L48" s="927"/>
      <c r="M48" s="929"/>
      <c r="N48" s="930"/>
    </row>
    <row r="49" spans="2:14" ht="42" customHeight="1">
      <c r="B49" s="892" t="s">
        <v>3597</v>
      </c>
      <c r="C49" s="885" t="str">
        <f>B49&amp;" комплект фасадов "&amp;"для корпусов "&amp;E49&amp;", "&amp;F49&amp;", "&amp;G49</f>
        <v>ФВ 600 AL black Мору комплект фасадов для корпусов В 600, П 601, ПД 600</v>
      </c>
      <c r="D49" s="893" t="s">
        <v>2567</v>
      </c>
      <c r="E49" s="894" t="s">
        <v>2327</v>
      </c>
      <c r="F49" s="895" t="s">
        <v>2093</v>
      </c>
      <c r="G49" s="895" t="s">
        <v>2097</v>
      </c>
      <c r="H49" s="896"/>
      <c r="I49" s="1328">
        <v>14</v>
      </c>
      <c r="J49" s="898">
        <v>11525</v>
      </c>
      <c r="K49" s="977">
        <f t="shared" si="4"/>
        <v>8624</v>
      </c>
      <c r="L49" s="927"/>
      <c r="M49" s="929"/>
      <c r="N49" s="930"/>
    </row>
    <row r="50" spans="2:14" ht="42" customHeight="1">
      <c r="B50" s="892" t="s">
        <v>3598</v>
      </c>
      <c r="C50" s="885" t="str">
        <f>B50&amp;" комплект фасадов "&amp;"для корпусов "&amp;E50&amp;", "&amp;F50&amp;", "&amp;G50</f>
        <v>ФВ 601 AL black Мору комплект фасадов для корпусов В 609, П 601 В, ПД 600 В</v>
      </c>
      <c r="D50" s="893" t="s">
        <v>2570</v>
      </c>
      <c r="E50" s="894" t="s">
        <v>2272</v>
      </c>
      <c r="F50" s="895" t="s">
        <v>2112</v>
      </c>
      <c r="G50" s="895" t="s">
        <v>2116</v>
      </c>
      <c r="H50" s="896"/>
      <c r="I50" s="1328">
        <v>18</v>
      </c>
      <c r="J50" s="898">
        <v>14028</v>
      </c>
      <c r="K50" s="977">
        <f t="shared" si="4"/>
        <v>10496</v>
      </c>
      <c r="L50" s="927"/>
      <c r="M50" s="929"/>
      <c r="N50" s="930"/>
    </row>
    <row r="51" spans="2:14" ht="42" customHeight="1">
      <c r="B51" s="892" t="s">
        <v>3599</v>
      </c>
      <c r="C51" s="1111" t="str">
        <f t="shared" ref="C51:C59" si="6">B51&amp;" комплект фасадов "&amp;"для корпусов "&amp;F51</f>
        <v>ФП 600 AL gold Мору комплект фасадов для корпусов П 600</v>
      </c>
      <c r="D51" s="893" t="s">
        <v>2557</v>
      </c>
      <c r="E51" s="894"/>
      <c r="F51" s="895" t="s">
        <v>2088</v>
      </c>
      <c r="G51" s="895"/>
      <c r="H51" s="896"/>
      <c r="I51" s="1328">
        <v>40</v>
      </c>
      <c r="J51" s="898">
        <v>27417</v>
      </c>
      <c r="K51" s="977">
        <f t="shared" ref="K51:K61" si="7">ROUNDUP(CEILING(J51*(1-скидка),1)*(1+наценка),1)</f>
        <v>20514</v>
      </c>
      <c r="L51" s="927"/>
      <c r="M51" s="929"/>
      <c r="N51" s="930"/>
    </row>
    <row r="52" spans="2:14" ht="42" customHeight="1">
      <c r="B52" s="892" t="s">
        <v>3600</v>
      </c>
      <c r="C52" s="1111" t="str">
        <f t="shared" si="6"/>
        <v>ФП 400 AL gold Мору комплект фасадов для корпусов П 400</v>
      </c>
      <c r="D52" s="893" t="s">
        <v>2559</v>
      </c>
      <c r="E52" s="894"/>
      <c r="F52" s="895" t="s">
        <v>2101</v>
      </c>
      <c r="G52" s="895"/>
      <c r="H52" s="908"/>
      <c r="I52" s="1328">
        <v>26</v>
      </c>
      <c r="J52" s="898">
        <v>19963</v>
      </c>
      <c r="K52" s="977">
        <f t="shared" si="7"/>
        <v>14937</v>
      </c>
      <c r="L52" s="927"/>
      <c r="M52" s="929"/>
      <c r="N52" s="930"/>
    </row>
    <row r="53" spans="2:14" ht="42" customHeight="1">
      <c r="B53" s="892" t="s">
        <v>3803</v>
      </c>
      <c r="C53" s="1111" t="str">
        <f t="shared" si="6"/>
        <v>ФП 550 AL gold Мору комплект фасадов для корпусов ПТ 570</v>
      </c>
      <c r="D53" s="893" t="s">
        <v>3789</v>
      </c>
      <c r="E53" s="894"/>
      <c r="F53" s="895" t="s">
        <v>3792</v>
      </c>
      <c r="G53" s="895"/>
      <c r="H53" s="896"/>
      <c r="I53" s="1328">
        <v>13</v>
      </c>
      <c r="J53" s="898">
        <v>25707</v>
      </c>
      <c r="K53" s="977">
        <f t="shared" si="7"/>
        <v>19234</v>
      </c>
      <c r="L53" s="927"/>
      <c r="M53" s="929"/>
      <c r="N53" s="930"/>
    </row>
    <row r="54" spans="2:14" ht="42" customHeight="1">
      <c r="B54" s="892" t="s">
        <v>3601</v>
      </c>
      <c r="C54" s="1111" t="str">
        <f t="shared" si="6"/>
        <v>ФП 600 В-Л AL gold Мору комплект фасадов для корпусов П 600 В</v>
      </c>
      <c r="D54" s="893" t="s">
        <v>2561</v>
      </c>
      <c r="E54" s="894"/>
      <c r="F54" s="895" t="s">
        <v>2107</v>
      </c>
      <c r="G54" s="895"/>
      <c r="H54" s="896"/>
      <c r="I54" s="1328">
        <v>44</v>
      </c>
      <c r="J54" s="898">
        <v>29797</v>
      </c>
      <c r="K54" s="977">
        <f t="shared" si="7"/>
        <v>22295</v>
      </c>
      <c r="L54" s="927"/>
      <c r="M54" s="929"/>
      <c r="N54" s="930"/>
    </row>
    <row r="55" spans="2:14" ht="42" customHeight="1">
      <c r="B55" s="892" t="s">
        <v>3602</v>
      </c>
      <c r="C55" s="1111" t="str">
        <f t="shared" si="6"/>
        <v>ФП 600 В-Пр AL gold Мору комплект фасадов для корпусов П 600 В</v>
      </c>
      <c r="D55" s="893" t="s">
        <v>2561</v>
      </c>
      <c r="E55" s="894"/>
      <c r="F55" s="895" t="s">
        <v>2107</v>
      </c>
      <c r="G55" s="895"/>
      <c r="H55" s="896"/>
      <c r="I55" s="1328">
        <v>44</v>
      </c>
      <c r="J55" s="898">
        <v>29797</v>
      </c>
      <c r="K55" s="977">
        <f t="shared" si="7"/>
        <v>22295</v>
      </c>
      <c r="L55" s="927"/>
      <c r="M55" s="929"/>
      <c r="N55" s="930"/>
    </row>
    <row r="56" spans="2:14" ht="42" customHeight="1">
      <c r="B56" s="892" t="s">
        <v>3603</v>
      </c>
      <c r="C56" s="1111" t="str">
        <f t="shared" si="6"/>
        <v>ФП 400 В-Л AL gold Мору комплект фасадов для корпусов П 400 В</v>
      </c>
      <c r="D56" s="893" t="s">
        <v>2564</v>
      </c>
      <c r="E56" s="894"/>
      <c r="F56" s="895" t="s">
        <v>2120</v>
      </c>
      <c r="G56" s="895"/>
      <c r="H56" s="896"/>
      <c r="I56" s="1328">
        <v>30</v>
      </c>
      <c r="J56" s="898">
        <v>21621</v>
      </c>
      <c r="K56" s="977">
        <f t="shared" si="7"/>
        <v>16177</v>
      </c>
      <c r="L56" s="927"/>
      <c r="M56" s="929"/>
      <c r="N56" s="930"/>
    </row>
    <row r="57" spans="2:14" ht="42" customHeight="1">
      <c r="B57" s="892" t="s">
        <v>3604</v>
      </c>
      <c r="C57" s="1111" t="str">
        <f t="shared" si="6"/>
        <v>ФП 400 В-Пр AL gold Мору комплект фасадов для корпусов П 400 В</v>
      </c>
      <c r="D57" s="893" t="s">
        <v>2564</v>
      </c>
      <c r="E57" s="894"/>
      <c r="F57" s="895" t="s">
        <v>2120</v>
      </c>
      <c r="G57" s="895"/>
      <c r="H57" s="896"/>
      <c r="I57" s="1328">
        <v>30</v>
      </c>
      <c r="J57" s="898">
        <v>21621</v>
      </c>
      <c r="K57" s="977">
        <f t="shared" si="7"/>
        <v>16177</v>
      </c>
      <c r="L57" s="927"/>
      <c r="M57" s="929"/>
      <c r="N57" s="930"/>
    </row>
    <row r="58" spans="2:14" ht="42" customHeight="1">
      <c r="B58" s="892" t="s">
        <v>3806</v>
      </c>
      <c r="C58" s="1111" t="str">
        <f t="shared" si="6"/>
        <v>ФП 550 AL В-Л gold Мору комплект фасадов для корпусов ПТ 570 В</v>
      </c>
      <c r="D58" s="893" t="s">
        <v>3790</v>
      </c>
      <c r="E58" s="894"/>
      <c r="F58" s="895" t="s">
        <v>3791</v>
      </c>
      <c r="G58" s="895"/>
      <c r="H58" s="896"/>
      <c r="I58" s="1328">
        <v>14</v>
      </c>
      <c r="J58" s="898">
        <v>27911</v>
      </c>
      <c r="K58" s="977">
        <f t="shared" si="7"/>
        <v>20884</v>
      </c>
      <c r="L58" s="927"/>
      <c r="M58" s="929"/>
      <c r="N58" s="930"/>
    </row>
    <row r="59" spans="2:14" ht="42" customHeight="1">
      <c r="B59" s="892" t="s">
        <v>3807</v>
      </c>
      <c r="C59" s="1111" t="str">
        <f t="shared" si="6"/>
        <v>ФП 550 AL В-Пр gold Мору комплект фасадов для корпусов ПТ 570 В</v>
      </c>
      <c r="D59" s="893" t="s">
        <v>3790</v>
      </c>
      <c r="E59" s="894"/>
      <c r="F59" s="895" t="s">
        <v>3791</v>
      </c>
      <c r="G59" s="895"/>
      <c r="H59" s="896"/>
      <c r="I59" s="1328">
        <v>14</v>
      </c>
      <c r="J59" s="898">
        <v>27911</v>
      </c>
      <c r="K59" s="977">
        <f t="shared" si="7"/>
        <v>20884</v>
      </c>
      <c r="L59" s="927"/>
      <c r="M59" s="929"/>
      <c r="N59" s="930"/>
    </row>
    <row r="60" spans="2:14" ht="42" customHeight="1">
      <c r="B60" s="892" t="s">
        <v>3605</v>
      </c>
      <c r="C60" s="885" t="str">
        <f>B60&amp;" комплект фасадов "&amp;"для корпусов "&amp;E60&amp;", "&amp;F60&amp;", "&amp;G60</f>
        <v>ФВ 600 AL gold Мору комплект фасадов для корпусов В 600, П 601, ПД 600</v>
      </c>
      <c r="D60" s="893" t="s">
        <v>2567</v>
      </c>
      <c r="E60" s="894" t="s">
        <v>2327</v>
      </c>
      <c r="F60" s="895" t="s">
        <v>2093</v>
      </c>
      <c r="G60" s="895" t="s">
        <v>2097</v>
      </c>
      <c r="H60" s="896"/>
      <c r="I60" s="1328">
        <v>14</v>
      </c>
      <c r="J60" s="898">
        <v>11525</v>
      </c>
      <c r="K60" s="977">
        <f t="shared" si="7"/>
        <v>8624</v>
      </c>
      <c r="L60" s="927"/>
      <c r="M60" s="929"/>
      <c r="N60" s="930"/>
    </row>
    <row r="61" spans="2:14" ht="42" customHeight="1">
      <c r="B61" s="892" t="s">
        <v>3606</v>
      </c>
      <c r="C61" s="885" t="str">
        <f>B61&amp;" комплект фасадов "&amp;"для корпусов "&amp;E61&amp;", "&amp;F61&amp;", "&amp;G61</f>
        <v>ФВ 601 AL gold Мору комплект фасадов для корпусов В 609, П 601 В, ПД 600 В</v>
      </c>
      <c r="D61" s="893" t="s">
        <v>2570</v>
      </c>
      <c r="E61" s="894" t="s">
        <v>2272</v>
      </c>
      <c r="F61" s="895" t="s">
        <v>2112</v>
      </c>
      <c r="G61" s="895" t="s">
        <v>2116</v>
      </c>
      <c r="H61" s="896"/>
      <c r="I61" s="1328">
        <v>18</v>
      </c>
      <c r="J61" s="898">
        <v>14028</v>
      </c>
      <c r="K61" s="977">
        <f t="shared" si="7"/>
        <v>10496</v>
      </c>
      <c r="L61" s="927"/>
      <c r="M61" s="929"/>
      <c r="N61" s="930"/>
    </row>
    <row r="62" spans="2:14" ht="217.5" customHeight="1" thickBot="1">
      <c r="B62" s="1588" t="s">
        <v>4019</v>
      </c>
      <c r="C62" s="1589"/>
      <c r="D62" s="1678"/>
      <c r="E62" s="1589"/>
      <c r="F62" s="1589"/>
      <c r="G62" s="1589"/>
      <c r="H62" s="1589"/>
      <c r="I62" s="1678"/>
      <c r="J62" s="1589"/>
      <c r="K62" s="1589"/>
      <c r="L62" s="800"/>
      <c r="M62" s="787"/>
      <c r="N62" s="788"/>
    </row>
    <row r="63" spans="2:14" ht="41.25" customHeight="1">
      <c r="B63" s="1605" t="s">
        <v>2842</v>
      </c>
      <c r="C63" s="1606"/>
      <c r="D63" s="1606"/>
      <c r="E63" s="1606"/>
      <c r="F63" s="1606"/>
      <c r="G63" s="1606"/>
      <c r="H63" s="1606"/>
      <c r="I63" s="1606"/>
      <c r="J63" s="1606"/>
      <c r="K63" s="1611"/>
      <c r="L63" s="924"/>
      <c r="M63" s="925"/>
      <c r="N63" s="926"/>
    </row>
    <row r="64" spans="2:14" ht="41.25" customHeight="1">
      <c r="B64" s="884" t="s">
        <v>3319</v>
      </c>
      <c r="C64" s="885" t="str">
        <f>B64&amp;" комплект фасадов "&amp;"для корпусов "&amp;E64</f>
        <v>Ф 300 Элис Ф-02 комплект фасадов для корпусов Н 300</v>
      </c>
      <c r="D64" s="886" t="s">
        <v>2572</v>
      </c>
      <c r="E64" s="887" t="s">
        <v>2126</v>
      </c>
      <c r="F64" s="888"/>
      <c r="G64" s="888"/>
      <c r="H64" s="885"/>
      <c r="I64" s="889">
        <v>4</v>
      </c>
      <c r="J64" s="890">
        <v>1083</v>
      </c>
      <c r="K64" s="891">
        <f t="shared" ref="K64:K72" si="8">ROUNDUP(CEILING(J64*(1-скидка),1)*(1+наценка),1)</f>
        <v>811</v>
      </c>
      <c r="L64" s="1085"/>
      <c r="M64" s="984"/>
      <c r="N64" s="930"/>
    </row>
    <row r="65" spans="2:14" ht="41.25" customHeight="1">
      <c r="B65" s="884" t="s">
        <v>3311</v>
      </c>
      <c r="C65" s="885" t="str">
        <f>B65&amp;" комплект фасадов "&amp;"для корпусов "&amp;E65&amp;", "&amp;H65</f>
        <v>Ф 300-2 Элис Ф-02 комплект фасадов для корпусов Н 600, М 600</v>
      </c>
      <c r="D65" s="886" t="s">
        <v>2573</v>
      </c>
      <c r="E65" s="887" t="s">
        <v>2147</v>
      </c>
      <c r="F65" s="888"/>
      <c r="G65" s="888"/>
      <c r="H65" s="885" t="s">
        <v>2172</v>
      </c>
      <c r="I65" s="889">
        <v>9</v>
      </c>
      <c r="J65" s="890">
        <v>2169</v>
      </c>
      <c r="K65" s="891">
        <f t="shared" si="8"/>
        <v>1623</v>
      </c>
      <c r="L65" s="1085"/>
      <c r="M65" s="945"/>
      <c r="N65" s="930"/>
    </row>
    <row r="66" spans="2:14" ht="41.25" customHeight="1">
      <c r="B66" s="892" t="s">
        <v>3312</v>
      </c>
      <c r="C66" s="885" t="str">
        <f>B66&amp;" комплект фасадов "&amp;"для корпусов "&amp;E66&amp;", "&amp;H66</f>
        <v>Ф 350 Элис Ф-02 комплект фасадов для корпусов Н 350, М 990 У</v>
      </c>
      <c r="D66" s="893" t="s">
        <v>2575</v>
      </c>
      <c r="E66" s="894" t="s">
        <v>2131</v>
      </c>
      <c r="F66" s="895"/>
      <c r="G66" s="895"/>
      <c r="H66" s="896" t="s">
        <v>2594</v>
      </c>
      <c r="I66" s="1027">
        <v>5</v>
      </c>
      <c r="J66" s="898">
        <v>1266</v>
      </c>
      <c r="K66" s="891">
        <f t="shared" si="8"/>
        <v>948</v>
      </c>
      <c r="L66" s="1085"/>
      <c r="M66" s="945"/>
      <c r="N66" s="930"/>
    </row>
    <row r="67" spans="2:14" ht="42" customHeight="1">
      <c r="B67" s="892" t="s">
        <v>3313</v>
      </c>
      <c r="C67" s="885" t="str">
        <f>B67&amp;" комплект фасадов "&amp;"для корпусов "&amp;E67</f>
        <v>Ф 350-2 Элис Ф-02 комплект фасадов для корпусов Н 700</v>
      </c>
      <c r="D67" s="893" t="s">
        <v>2576</v>
      </c>
      <c r="E67" s="894" t="s">
        <v>2152</v>
      </c>
      <c r="F67" s="895"/>
      <c r="G67" s="895"/>
      <c r="H67" s="896"/>
      <c r="I67" s="1027">
        <v>10</v>
      </c>
      <c r="J67" s="898">
        <v>2532</v>
      </c>
      <c r="K67" s="891">
        <f t="shared" si="8"/>
        <v>1895</v>
      </c>
      <c r="L67" s="1085"/>
      <c r="M67" s="945"/>
      <c r="N67" s="930"/>
    </row>
    <row r="68" spans="2:14" ht="42" customHeight="1">
      <c r="B68" s="892" t="s">
        <v>3314</v>
      </c>
      <c r="C68" s="885" t="str">
        <f>B68&amp;" комплект фасадов "&amp;"для корпусов "&amp;E68&amp;", "&amp;H68</f>
        <v>Ф 400 Элис Ф-02 комплект фасадов для корпусов Н 400, М 990 У</v>
      </c>
      <c r="D68" s="893" t="s">
        <v>2578</v>
      </c>
      <c r="E68" s="894" t="s">
        <v>2135</v>
      </c>
      <c r="F68" s="895"/>
      <c r="G68" s="895"/>
      <c r="H68" s="896" t="s">
        <v>2594</v>
      </c>
      <c r="I68" s="1027">
        <v>6</v>
      </c>
      <c r="J68" s="976">
        <v>1449</v>
      </c>
      <c r="K68" s="891">
        <f t="shared" si="8"/>
        <v>1085</v>
      </c>
      <c r="L68" s="1085"/>
      <c r="M68" s="945"/>
      <c r="N68" s="930"/>
    </row>
    <row r="69" spans="2:14" ht="42" customHeight="1">
      <c r="B69" s="892" t="s">
        <v>3315</v>
      </c>
      <c r="C69" s="885" t="str">
        <f>B69&amp;" комплект фасадов "&amp;"для корпусов "&amp;E69&amp;", "&amp;H69</f>
        <v>Ф 400-2 Элис Ф-02 комплект фасадов для корпусов Н 800, М 800</v>
      </c>
      <c r="D69" s="893" t="s">
        <v>2579</v>
      </c>
      <c r="E69" s="894" t="s">
        <v>2156</v>
      </c>
      <c r="F69" s="895"/>
      <c r="G69" s="895"/>
      <c r="H69" s="896" t="s">
        <v>2174</v>
      </c>
      <c r="I69" s="1027">
        <v>11</v>
      </c>
      <c r="J69" s="976">
        <v>2895</v>
      </c>
      <c r="K69" s="891">
        <f t="shared" si="8"/>
        <v>2167</v>
      </c>
      <c r="L69" s="1085"/>
      <c r="M69" s="945"/>
      <c r="N69" s="930"/>
    </row>
    <row r="70" spans="2:14" ht="42" customHeight="1">
      <c r="B70" s="892" t="s">
        <v>3316</v>
      </c>
      <c r="C70" s="885" t="str">
        <f>B70&amp;" комплект фасадов "&amp;"для корпусов "&amp;E70&amp;", "&amp;H70</f>
        <v>Ф 450 Элис Ф-02 комплект фасадов для корпусов Н 450, М 990 У</v>
      </c>
      <c r="D70" s="893" t="s">
        <v>2581</v>
      </c>
      <c r="E70" s="894" t="s">
        <v>2139</v>
      </c>
      <c r="F70" s="904"/>
      <c r="G70" s="895"/>
      <c r="H70" s="896" t="s">
        <v>2594</v>
      </c>
      <c r="I70" s="654">
        <v>6</v>
      </c>
      <c r="J70" s="976">
        <v>1629</v>
      </c>
      <c r="K70" s="891">
        <f t="shared" si="8"/>
        <v>1219</v>
      </c>
      <c r="L70" s="1085"/>
      <c r="M70" s="945"/>
      <c r="N70" s="930"/>
    </row>
    <row r="71" spans="2:14" ht="42" customHeight="1">
      <c r="B71" s="892" t="s">
        <v>3317</v>
      </c>
      <c r="C71" s="885" t="str">
        <f>B71&amp;" комплект фасадов "&amp;"для корпусов "&amp;E71&amp;", "&amp;H71</f>
        <v>Ф 500 Элис Ф-02 комплект фасадов для корпусов Н 500, М 500</v>
      </c>
      <c r="D71" s="893" t="s">
        <v>2583</v>
      </c>
      <c r="E71" s="894" t="s">
        <v>2143</v>
      </c>
      <c r="F71" s="895"/>
      <c r="G71" s="895"/>
      <c r="H71" s="896" t="s">
        <v>2170</v>
      </c>
      <c r="I71" s="654">
        <v>7</v>
      </c>
      <c r="J71" s="976">
        <v>1812</v>
      </c>
      <c r="K71" s="891">
        <f t="shared" si="8"/>
        <v>1356</v>
      </c>
      <c r="L71" s="1085"/>
      <c r="M71" s="945"/>
      <c r="N71" s="930"/>
    </row>
    <row r="72" spans="2:14" ht="42" customHeight="1">
      <c r="B72" s="892" t="s">
        <v>3381</v>
      </c>
      <c r="C72" s="885" t="str">
        <f>B72&amp;" комплект фасадов "&amp;"для корпусов "&amp;E72&amp;", "&amp;F72&amp;", "&amp;G72&amp;", "&amp;H72</f>
        <v>Ф 600 Элис Ф-02 комплект фасадов для корпусов Н 600, ПД 600 В, ПД 600, М 600</v>
      </c>
      <c r="D72" s="893" t="s">
        <v>2567</v>
      </c>
      <c r="E72" s="903" t="s">
        <v>2147</v>
      </c>
      <c r="F72" s="904" t="s">
        <v>2116</v>
      </c>
      <c r="G72" s="904" t="s">
        <v>2097</v>
      </c>
      <c r="H72" s="905" t="s">
        <v>2172</v>
      </c>
      <c r="I72" s="1027">
        <v>8</v>
      </c>
      <c r="J72" s="976">
        <v>2176</v>
      </c>
      <c r="K72" s="891">
        <f t="shared" si="8"/>
        <v>1629</v>
      </c>
      <c r="L72" s="1085"/>
      <c r="M72" s="945"/>
      <c r="N72" s="930"/>
    </row>
    <row r="73" spans="2:14" ht="210" customHeight="1">
      <c r="B73" s="1613" t="s">
        <v>4020</v>
      </c>
      <c r="C73" s="1614"/>
      <c r="D73" s="1715"/>
      <c r="E73" s="1614"/>
      <c r="F73" s="1614"/>
      <c r="G73" s="1614"/>
      <c r="H73" s="1614"/>
      <c r="I73" s="1715"/>
      <c r="J73" s="1614"/>
      <c r="K73" s="1716"/>
      <c r="L73" s="1085"/>
      <c r="M73" s="945"/>
      <c r="N73" s="930"/>
    </row>
    <row r="74" spans="2:14" ht="240" customHeight="1" thickBot="1">
      <c r="B74" s="1029"/>
      <c r="C74" s="1028"/>
      <c r="D74" s="1028"/>
      <c r="E74" s="1028"/>
      <c r="F74" s="1028"/>
      <c r="G74" s="1028"/>
      <c r="H74" s="1028"/>
      <c r="I74" s="1028"/>
      <c r="J74" s="1028"/>
      <c r="K74" s="1030"/>
      <c r="L74" s="1085"/>
      <c r="M74" s="945"/>
      <c r="N74" s="930"/>
    </row>
    <row r="75" spans="2:14" ht="41.25" customHeight="1">
      <c r="B75" s="1605" t="s">
        <v>2584</v>
      </c>
      <c r="C75" s="1606"/>
      <c r="D75" s="1606"/>
      <c r="E75" s="1606"/>
      <c r="F75" s="1606"/>
      <c r="G75" s="1606"/>
      <c r="H75" s="1606"/>
      <c r="I75" s="1606"/>
      <c r="J75" s="1606"/>
      <c r="K75" s="1606"/>
      <c r="L75" s="924"/>
      <c r="M75" s="925"/>
      <c r="N75" s="926"/>
    </row>
    <row r="76" spans="2:14" ht="41.25" customHeight="1">
      <c r="B76" s="884" t="s">
        <v>3383</v>
      </c>
      <c r="C76" s="885" t="str">
        <f>B76&amp;" комплект фасадов "&amp;"для корпусов "&amp;E76</f>
        <v>ФБ 150 Элис Ф-02 комплект фасадов для корпусов НБ 150</v>
      </c>
      <c r="D76" s="886" t="s">
        <v>2586</v>
      </c>
      <c r="E76" s="887" t="s">
        <v>2161</v>
      </c>
      <c r="F76" s="888"/>
      <c r="G76" s="888"/>
      <c r="H76" s="885"/>
      <c r="I76" s="889">
        <v>3</v>
      </c>
      <c r="J76" s="890">
        <v>540</v>
      </c>
      <c r="K76" s="977">
        <f>ROUNDUP(CEILING(J76*(1-скидка),1)*(1+наценка),1)</f>
        <v>405</v>
      </c>
      <c r="L76" s="1085"/>
      <c r="M76" s="945"/>
      <c r="N76" s="930"/>
    </row>
    <row r="77" spans="2:14" ht="41.25" customHeight="1">
      <c r="B77" s="892" t="s">
        <v>3384</v>
      </c>
      <c r="C77" s="885" t="str">
        <f>B77&amp;" комплект фасадов "&amp;"для корпусов "&amp;E77</f>
        <v>ФБ 200 Элис Ф-02 комплект фасадов для корпусов НБ 200</v>
      </c>
      <c r="D77" s="893" t="s">
        <v>2588</v>
      </c>
      <c r="E77" s="894" t="s">
        <v>2165</v>
      </c>
      <c r="F77" s="895"/>
      <c r="G77" s="895"/>
      <c r="H77" s="896"/>
      <c r="I77" s="1027">
        <v>3</v>
      </c>
      <c r="J77" s="898">
        <v>719</v>
      </c>
      <c r="K77" s="981">
        <f>ROUNDUP(CEILING(J77*(1-скидка),1)*(1+наценка),1)</f>
        <v>538</v>
      </c>
      <c r="L77" s="1085"/>
      <c r="M77" s="945"/>
      <c r="N77" s="930"/>
    </row>
    <row r="78" spans="2:14" ht="269.25" customHeight="1" thickBot="1">
      <c r="B78" s="1588" t="s">
        <v>4021</v>
      </c>
      <c r="C78" s="1589"/>
      <c r="D78" s="1678"/>
      <c r="E78" s="1589"/>
      <c r="F78" s="1589"/>
      <c r="G78" s="1589"/>
      <c r="H78" s="1589"/>
      <c r="I78" s="1678"/>
      <c r="J78" s="1589"/>
      <c r="K78" s="1589"/>
      <c r="L78" s="800"/>
      <c r="M78" s="787"/>
      <c r="N78" s="788"/>
    </row>
    <row r="79" spans="2:14" ht="42" customHeight="1">
      <c r="B79" s="1605" t="s">
        <v>2847</v>
      </c>
      <c r="C79" s="1606"/>
      <c r="D79" s="1606"/>
      <c r="E79" s="1606"/>
      <c r="F79" s="1606"/>
      <c r="G79" s="1606"/>
      <c r="H79" s="1606"/>
      <c r="I79" s="1606"/>
      <c r="J79" s="1606"/>
      <c r="K79" s="1606"/>
      <c r="L79" s="924"/>
      <c r="M79" s="925"/>
      <c r="N79" s="926"/>
    </row>
    <row r="80" spans="2:14" ht="41.25" customHeight="1">
      <c r="B80" s="884" t="s">
        <v>3311</v>
      </c>
      <c r="C80" s="885" t="str">
        <f t="shared" ref="C80:C85" si="9">B80&amp;" комплект фасадов "&amp;"для корпусов "&amp;E80&amp;", "&amp;H80</f>
        <v>Ф 300-2 Элис Ф-02 комплект фасадов для корпусов Н 600, М 600</v>
      </c>
      <c r="D80" s="886" t="s">
        <v>2573</v>
      </c>
      <c r="E80" s="887" t="s">
        <v>2147</v>
      </c>
      <c r="F80" s="888"/>
      <c r="G80" s="888"/>
      <c r="H80" s="885" t="s">
        <v>2172</v>
      </c>
      <c r="I80" s="889">
        <v>9</v>
      </c>
      <c r="J80" s="914">
        <v>2169</v>
      </c>
      <c r="K80" s="977">
        <f t="shared" ref="K80:K88" si="10">ROUNDUP(CEILING(J80*(1-скидка),1)*(1+наценка),1)</f>
        <v>1623</v>
      </c>
      <c r="L80" s="927"/>
      <c r="M80" s="929"/>
      <c r="N80" s="930"/>
    </row>
    <row r="81" spans="2:14" ht="41.25" customHeight="1">
      <c r="B81" s="892" t="s">
        <v>3312</v>
      </c>
      <c r="C81" s="885" t="str">
        <f t="shared" si="9"/>
        <v>Ф 350 Элис Ф-02 комплект фасадов для корпусов Н 350, М 990 У</v>
      </c>
      <c r="D81" s="893" t="s">
        <v>2575</v>
      </c>
      <c r="E81" s="894" t="s">
        <v>2131</v>
      </c>
      <c r="F81" s="895"/>
      <c r="G81" s="895"/>
      <c r="H81" s="896" t="s">
        <v>2594</v>
      </c>
      <c r="I81" s="1299">
        <v>5</v>
      </c>
      <c r="J81" s="919">
        <v>1266</v>
      </c>
      <c r="K81" s="977">
        <f t="shared" si="10"/>
        <v>948</v>
      </c>
      <c r="L81" s="927"/>
      <c r="M81" s="929"/>
      <c r="N81" s="930"/>
    </row>
    <row r="82" spans="2:14" ht="41.25" customHeight="1">
      <c r="B82" s="892" t="s">
        <v>3314</v>
      </c>
      <c r="C82" s="885" t="str">
        <f t="shared" si="9"/>
        <v>Ф 400 Элис Ф-02 комплект фасадов для корпусов Н 400, М 990 У</v>
      </c>
      <c r="D82" s="893" t="s">
        <v>2578</v>
      </c>
      <c r="E82" s="894" t="s">
        <v>2135</v>
      </c>
      <c r="F82" s="895"/>
      <c r="G82" s="895"/>
      <c r="H82" s="896" t="s">
        <v>2594</v>
      </c>
      <c r="I82" s="1005">
        <v>6</v>
      </c>
      <c r="J82" s="919">
        <v>1449</v>
      </c>
      <c r="K82" s="977">
        <f t="shared" si="10"/>
        <v>1085</v>
      </c>
      <c r="L82" s="927"/>
      <c r="M82" s="929"/>
      <c r="N82" s="930"/>
    </row>
    <row r="83" spans="2:14" ht="41.25" customHeight="1">
      <c r="B83" s="892" t="s">
        <v>3315</v>
      </c>
      <c r="C83" s="885" t="str">
        <f t="shared" si="9"/>
        <v>Ф 400-2 Элис Ф-02 комплект фасадов для корпусов Н 800, М 800</v>
      </c>
      <c r="D83" s="893" t="s">
        <v>2579</v>
      </c>
      <c r="E83" s="894" t="s">
        <v>2156</v>
      </c>
      <c r="F83" s="895"/>
      <c r="G83" s="908"/>
      <c r="H83" s="896" t="s">
        <v>2174</v>
      </c>
      <c r="I83" s="1005">
        <v>11</v>
      </c>
      <c r="J83" s="919">
        <v>2895</v>
      </c>
      <c r="K83" s="977">
        <f t="shared" si="10"/>
        <v>2167</v>
      </c>
      <c r="L83" s="927"/>
      <c r="M83" s="929"/>
      <c r="N83" s="930"/>
    </row>
    <row r="84" spans="2:14" ht="41.25" customHeight="1">
      <c r="B84" s="892" t="s">
        <v>3316</v>
      </c>
      <c r="C84" s="885" t="str">
        <f t="shared" si="9"/>
        <v>Ф 450 Элис Ф-02 комплект фасадов для корпусов Н 450, М 990 У</v>
      </c>
      <c r="D84" s="893" t="s">
        <v>2581</v>
      </c>
      <c r="E84" s="894" t="s">
        <v>2139</v>
      </c>
      <c r="F84" s="904"/>
      <c r="G84" s="895"/>
      <c r="H84" s="896" t="s">
        <v>2594</v>
      </c>
      <c r="I84" s="654">
        <v>6</v>
      </c>
      <c r="J84" s="976">
        <v>1629</v>
      </c>
      <c r="K84" s="977">
        <f t="shared" si="10"/>
        <v>1219</v>
      </c>
      <c r="L84" s="927"/>
      <c r="M84" s="929"/>
      <c r="N84" s="930"/>
    </row>
    <row r="85" spans="2:14" ht="42" customHeight="1">
      <c r="B85" s="892" t="s">
        <v>3317</v>
      </c>
      <c r="C85" s="885" t="str">
        <f t="shared" si="9"/>
        <v>Ф 500 Элис Ф-02 комплект фасадов для корпусов Н 500, М 500</v>
      </c>
      <c r="D85" s="893" t="s">
        <v>2583</v>
      </c>
      <c r="E85" s="894" t="s">
        <v>2143</v>
      </c>
      <c r="F85" s="895"/>
      <c r="G85" s="895"/>
      <c r="H85" s="896" t="s">
        <v>2170</v>
      </c>
      <c r="I85" s="654">
        <v>7</v>
      </c>
      <c r="J85" s="919">
        <v>1812</v>
      </c>
      <c r="K85" s="977">
        <f t="shared" si="10"/>
        <v>1356</v>
      </c>
      <c r="L85" s="927"/>
      <c r="M85" s="929"/>
      <c r="N85" s="930"/>
    </row>
    <row r="86" spans="2:14" ht="41.25" customHeight="1">
      <c r="B86" s="892" t="s">
        <v>3381</v>
      </c>
      <c r="C86" s="885" t="str">
        <f>B86&amp;" комплект фасадов "&amp;"для корпусов "&amp;E86&amp;", "&amp;F86&amp;", "&amp;G86&amp;", "&amp;H86</f>
        <v>Ф 600 Элис Ф-02 комплект фасадов для корпусов Н 600, ПД 600 В, ПД 600, М 600</v>
      </c>
      <c r="D86" s="893" t="s">
        <v>2567</v>
      </c>
      <c r="E86" s="903" t="s">
        <v>2147</v>
      </c>
      <c r="F86" s="904" t="s">
        <v>2116</v>
      </c>
      <c r="G86" s="904" t="s">
        <v>2097</v>
      </c>
      <c r="H86" s="905" t="s">
        <v>2172</v>
      </c>
      <c r="I86" s="1005">
        <v>8</v>
      </c>
      <c r="J86" s="919">
        <v>2176</v>
      </c>
      <c r="K86" s="977">
        <f t="shared" si="10"/>
        <v>1629</v>
      </c>
      <c r="L86" s="927"/>
      <c r="M86" s="929"/>
      <c r="N86" s="930"/>
    </row>
    <row r="87" spans="2:14" ht="41.25" customHeight="1">
      <c r="B87" s="1011" t="s">
        <v>3385</v>
      </c>
      <c r="C87" s="885" t="str">
        <f>B87&amp;" комплект фасадов "&amp;E87</f>
        <v>ФПМ 450 Элис Ф-02 комплект фасадов для посудомоечной машины</v>
      </c>
      <c r="D87" s="893" t="s">
        <v>2581</v>
      </c>
      <c r="E87" s="1679" t="s">
        <v>2591</v>
      </c>
      <c r="F87" s="1680"/>
      <c r="G87" s="1680"/>
      <c r="H87" s="1681"/>
      <c r="I87" s="889">
        <v>6</v>
      </c>
      <c r="J87" s="976">
        <v>1629</v>
      </c>
      <c r="K87" s="977">
        <f t="shared" si="10"/>
        <v>1219</v>
      </c>
      <c r="L87" s="927"/>
      <c r="M87" s="929"/>
      <c r="N87" s="930"/>
    </row>
    <row r="88" spans="2:14" ht="41.25" customHeight="1">
      <c r="B88" s="1011" t="s">
        <v>3386</v>
      </c>
      <c r="C88" s="885" t="str">
        <f>B88&amp;" комплект фасадов "&amp;E88</f>
        <v>ФПМ 600 Элис Ф-02 комплект фасадов для посудомоечной машины</v>
      </c>
      <c r="D88" s="893" t="s">
        <v>2567</v>
      </c>
      <c r="E88" s="1679" t="s">
        <v>2591</v>
      </c>
      <c r="F88" s="1680"/>
      <c r="G88" s="1680"/>
      <c r="H88" s="1681"/>
      <c r="I88" s="1005">
        <v>8</v>
      </c>
      <c r="J88" s="976">
        <v>2176</v>
      </c>
      <c r="K88" s="977">
        <f t="shared" si="10"/>
        <v>1629</v>
      </c>
      <c r="L88" s="927"/>
      <c r="M88" s="929"/>
      <c r="N88" s="930"/>
    </row>
    <row r="89" spans="2:14" ht="41.25" customHeight="1">
      <c r="B89" s="1698" t="s">
        <v>2843</v>
      </c>
      <c r="C89" s="1684"/>
      <c r="D89" s="1684"/>
      <c r="E89" s="1684"/>
      <c r="F89" s="1684"/>
      <c r="G89" s="1684"/>
      <c r="H89" s="1684"/>
      <c r="I89" s="1684"/>
      <c r="J89" s="1684"/>
      <c r="K89" s="1684"/>
      <c r="L89" s="927"/>
      <c r="M89" s="929"/>
      <c r="N89" s="930"/>
    </row>
    <row r="90" spans="2:14" ht="41.25" customHeight="1">
      <c r="B90" s="884" t="s">
        <v>3387</v>
      </c>
      <c r="C90" s="885" t="str">
        <f>B90&amp;" комплект фасадов "&amp;"для корпусов "&amp;H90</f>
        <v>ПБ 720 У МДФ Элис комплект фасадов для корпусов М 990 У</v>
      </c>
      <c r="D90" s="893" t="s">
        <v>3348</v>
      </c>
      <c r="E90" s="887"/>
      <c r="F90" s="888"/>
      <c r="G90" s="888"/>
      <c r="H90" s="885" t="s">
        <v>2594</v>
      </c>
      <c r="I90" s="1005">
        <v>1</v>
      </c>
      <c r="J90" s="914">
        <v>825</v>
      </c>
      <c r="K90" s="977">
        <f>ROUNDUP(CEILING(J90*(1-скидка),1)*(1+наценка),1)</f>
        <v>618</v>
      </c>
      <c r="L90" s="927"/>
      <c r="M90" s="929"/>
      <c r="N90" s="930"/>
    </row>
    <row r="91" spans="2:14" ht="208.5" customHeight="1" thickBot="1">
      <c r="B91" s="1588" t="s">
        <v>4020</v>
      </c>
      <c r="C91" s="1589"/>
      <c r="D91" s="1678"/>
      <c r="E91" s="1589"/>
      <c r="F91" s="1589"/>
      <c r="G91" s="1589"/>
      <c r="H91" s="1589"/>
      <c r="I91" s="1678"/>
      <c r="J91" s="1589"/>
      <c r="K91" s="1589"/>
      <c r="L91" s="800"/>
      <c r="M91" s="787"/>
      <c r="N91" s="788"/>
    </row>
    <row r="92" spans="2:14" ht="42" customHeight="1">
      <c r="B92" s="1605" t="s">
        <v>2595</v>
      </c>
      <c r="C92" s="1606"/>
      <c r="D92" s="1606"/>
      <c r="E92" s="1606"/>
      <c r="F92" s="1606"/>
      <c r="G92" s="1606"/>
      <c r="H92" s="1606"/>
      <c r="I92" s="1606"/>
      <c r="J92" s="1606"/>
      <c r="K92" s="1606"/>
      <c r="L92" s="924"/>
      <c r="M92" s="925"/>
      <c r="N92" s="926"/>
    </row>
    <row r="93" spans="2:14" ht="41.25" customHeight="1">
      <c r="B93" s="884" t="s">
        <v>3388</v>
      </c>
      <c r="C93" s="885" t="str">
        <f>B93&amp;" комплект фасадов "&amp;"для корпусов "&amp;E93</f>
        <v>ФД 450 Элис Ф-02 комплект фасадов для корпусов Д 450</v>
      </c>
      <c r="D93" s="886" t="s">
        <v>2597</v>
      </c>
      <c r="E93" s="887" t="s">
        <v>2179</v>
      </c>
      <c r="F93" s="888"/>
      <c r="G93" s="888"/>
      <c r="H93" s="885"/>
      <c r="I93" s="740">
        <v>2</v>
      </c>
      <c r="J93" s="914">
        <v>267</v>
      </c>
      <c r="K93" s="977">
        <f>ROUNDUP(CEILING(J93*(1-скидка),1)*(1+наценка),1)</f>
        <v>200</v>
      </c>
      <c r="L93" s="1085"/>
      <c r="M93" s="945"/>
      <c r="N93" s="930"/>
    </row>
    <row r="94" spans="2:14" ht="41.25" customHeight="1">
      <c r="B94" s="892" t="s">
        <v>3389</v>
      </c>
      <c r="C94" s="885" t="str">
        <f>B94&amp;" комплект фасадов "&amp;"для корпусов "&amp;E94</f>
        <v>ФД 600 Элис Ф-02 комплект фасадов для корпусов Д 600</v>
      </c>
      <c r="D94" s="893" t="s">
        <v>2599</v>
      </c>
      <c r="E94" s="894" t="s">
        <v>2182</v>
      </c>
      <c r="F94" s="895"/>
      <c r="G94" s="895"/>
      <c r="H94" s="896"/>
      <c r="I94" s="1027">
        <v>2</v>
      </c>
      <c r="J94" s="919">
        <v>357</v>
      </c>
      <c r="K94" s="981">
        <f>ROUNDUP(CEILING(J94*(1-скидка),1)*(1+наценка),1)</f>
        <v>268</v>
      </c>
      <c r="L94" s="1085"/>
      <c r="M94" s="1086"/>
      <c r="N94" s="1087"/>
    </row>
    <row r="95" spans="2:14" ht="252" customHeight="1" thickBot="1">
      <c r="B95" s="1588" t="s">
        <v>4022</v>
      </c>
      <c r="C95" s="1589"/>
      <c r="D95" s="1678"/>
      <c r="E95" s="1589"/>
      <c r="F95" s="1589"/>
      <c r="G95" s="1589"/>
      <c r="H95" s="1589"/>
      <c r="I95" s="1678"/>
      <c r="J95" s="1589"/>
      <c r="K95" s="1589"/>
      <c r="L95" s="800"/>
      <c r="M95" s="787"/>
      <c r="N95" s="788"/>
    </row>
    <row r="96" spans="2:14" ht="41.25" customHeight="1">
      <c r="B96" s="1605" t="s">
        <v>2844</v>
      </c>
      <c r="C96" s="1606"/>
      <c r="D96" s="1606"/>
      <c r="E96" s="1606"/>
      <c r="F96" s="1606"/>
      <c r="G96" s="1606"/>
      <c r="H96" s="1606"/>
      <c r="I96" s="1606"/>
      <c r="J96" s="1606"/>
      <c r="K96" s="1606"/>
      <c r="L96" s="924"/>
      <c r="M96" s="925"/>
      <c r="N96" s="926"/>
    </row>
    <row r="97" spans="2:14" ht="41.25" customHeight="1">
      <c r="B97" s="884" t="s">
        <v>3390</v>
      </c>
      <c r="C97" s="885" t="str">
        <f>B97&amp;" комплект фасадов "&amp;"для корпусов "&amp;E97</f>
        <v>Ф 301 Я Элис Ф-02 комплект фасадов для корпусов Н 301</v>
      </c>
      <c r="D97" s="886" t="s">
        <v>3349</v>
      </c>
      <c r="E97" s="887" t="s">
        <v>2186</v>
      </c>
      <c r="F97" s="888"/>
      <c r="G97" s="888"/>
      <c r="H97" s="885"/>
      <c r="I97" s="889">
        <v>5</v>
      </c>
      <c r="J97" s="890">
        <v>1079</v>
      </c>
      <c r="K97" s="977">
        <f>ROUNDUP(CEILING(J97*(1-скидка),1)*(1+наценка),1)</f>
        <v>808</v>
      </c>
      <c r="L97" s="927"/>
      <c r="M97" s="929"/>
      <c r="N97" s="930"/>
    </row>
    <row r="98" spans="2:14" ht="41.25" customHeight="1">
      <c r="B98" s="892" t="s">
        <v>3391</v>
      </c>
      <c r="C98" s="885" t="str">
        <f>B98&amp;" комплект фасадов "&amp;"для корпусов "&amp;E98</f>
        <v>Ф 401 Я Элис Ф-02 комплект фасадов для корпусов Н 401</v>
      </c>
      <c r="D98" s="893" t="s">
        <v>3350</v>
      </c>
      <c r="E98" s="894" t="s">
        <v>2189</v>
      </c>
      <c r="F98" s="895"/>
      <c r="G98" s="895"/>
      <c r="H98" s="896"/>
      <c r="I98" s="1005">
        <v>6</v>
      </c>
      <c r="J98" s="898">
        <v>1443</v>
      </c>
      <c r="K98" s="977">
        <f>ROUNDUP(CEILING(J98*(1-скидка),1)*(1+наценка),1)</f>
        <v>1080</v>
      </c>
      <c r="L98" s="927"/>
      <c r="M98" s="929"/>
      <c r="N98" s="930"/>
    </row>
    <row r="99" spans="2:14" ht="41.25" customHeight="1">
      <c r="B99" s="892" t="s">
        <v>3392</v>
      </c>
      <c r="C99" s="885" t="str">
        <f>B99&amp;" комплект фасадов "&amp;"для корпусов "&amp;E99</f>
        <v>Ф 501 Я Элис Ф-02 комплект фасадов для корпусов Н 501</v>
      </c>
      <c r="D99" s="893" t="s">
        <v>3351</v>
      </c>
      <c r="E99" s="894" t="s">
        <v>2192</v>
      </c>
      <c r="F99" s="895"/>
      <c r="G99" s="895"/>
      <c r="H99" s="896"/>
      <c r="I99" s="654">
        <v>8</v>
      </c>
      <c r="J99" s="898">
        <v>1806</v>
      </c>
      <c r="K99" s="977">
        <f>ROUNDUP(CEILING(J99*(1-скидка),1)*(1+наценка),1)</f>
        <v>1352</v>
      </c>
      <c r="L99" s="927"/>
      <c r="M99" s="929"/>
      <c r="N99" s="930"/>
    </row>
    <row r="100" spans="2:14" ht="41.25" customHeight="1">
      <c r="B100" s="892" t="s">
        <v>3393</v>
      </c>
      <c r="C100" s="885" t="str">
        <f>B100&amp;" комплект фасадов "&amp;"для корпусов "&amp;E100</f>
        <v>Ф 601 Я Элис Ф-02 комплект фасадов для корпусов Н 601</v>
      </c>
      <c r="D100" s="893" t="s">
        <v>3352</v>
      </c>
      <c r="E100" s="894" t="s">
        <v>2195</v>
      </c>
      <c r="F100" s="895"/>
      <c r="G100" s="895"/>
      <c r="H100" s="896"/>
      <c r="I100" s="1005">
        <v>9</v>
      </c>
      <c r="J100" s="898">
        <v>2169</v>
      </c>
      <c r="K100" s="977">
        <f>ROUNDUP(CEILING(J100*(1-скидка),1)*(1+наценка),1)</f>
        <v>1623</v>
      </c>
      <c r="L100" s="927"/>
      <c r="M100" s="929"/>
      <c r="N100" s="930"/>
    </row>
    <row r="101" spans="2:14" ht="41.25" customHeight="1">
      <c r="B101" s="892" t="s">
        <v>3394</v>
      </c>
      <c r="C101" s="885" t="str">
        <f>B101&amp;" комплект фасадов "&amp;"для корпусов "&amp;E101</f>
        <v>Ф 801 Я Элис Ф-02 комплект фасадов для корпусов Н 801</v>
      </c>
      <c r="D101" s="893" t="s">
        <v>3353</v>
      </c>
      <c r="E101" s="894" t="s">
        <v>2198</v>
      </c>
      <c r="F101" s="895"/>
      <c r="G101" s="895"/>
      <c r="H101" s="896"/>
      <c r="I101" s="1005">
        <v>12</v>
      </c>
      <c r="J101" s="907">
        <v>2889</v>
      </c>
      <c r="K101" s="977">
        <f>ROUNDUP(CEILING(J101*(1-скидка),1)*(1+наценка),1)</f>
        <v>2162</v>
      </c>
      <c r="L101" s="927"/>
      <c r="M101" s="929"/>
      <c r="N101" s="930"/>
    </row>
    <row r="102" spans="2:14" ht="375.75" customHeight="1" thickBot="1">
      <c r="B102" s="1588" t="s">
        <v>4022</v>
      </c>
      <c r="C102" s="1589"/>
      <c r="D102" s="1678"/>
      <c r="E102" s="1589"/>
      <c r="F102" s="1589"/>
      <c r="G102" s="1589"/>
      <c r="H102" s="1589"/>
      <c r="I102" s="1678"/>
      <c r="J102" s="1589"/>
      <c r="K102" s="1589"/>
      <c r="L102" s="800"/>
      <c r="M102" s="787"/>
      <c r="N102" s="788"/>
    </row>
    <row r="103" spans="2:14" ht="41.25" customHeight="1">
      <c r="B103" s="1698" t="s">
        <v>2845</v>
      </c>
      <c r="C103" s="1684"/>
      <c r="D103" s="1684"/>
      <c r="E103" s="1684"/>
      <c r="F103" s="1684"/>
      <c r="G103" s="1684"/>
      <c r="H103" s="1684"/>
      <c r="I103" s="1684"/>
      <c r="J103" s="1684"/>
      <c r="K103" s="1684"/>
      <c r="L103" s="927"/>
      <c r="M103" s="929"/>
      <c r="N103" s="930"/>
    </row>
    <row r="104" spans="2:14" ht="41.25" customHeight="1">
      <c r="B104" s="884" t="s">
        <v>3395</v>
      </c>
      <c r="C104" s="885" t="str">
        <f>B104&amp;" комплект фасадов "&amp;"для корпусов "&amp;E104</f>
        <v>Ф 302 Я Элис Ф-02 комплект фасадов для корпусов Н 302</v>
      </c>
      <c r="D104" s="886" t="s">
        <v>3354</v>
      </c>
      <c r="E104" s="887" t="s">
        <v>2202</v>
      </c>
      <c r="F104" s="888"/>
      <c r="G104" s="888"/>
      <c r="H104" s="885"/>
      <c r="I104" s="889">
        <v>5</v>
      </c>
      <c r="J104" s="890">
        <v>1079</v>
      </c>
      <c r="K104" s="977">
        <f>ROUNDUP(CEILING(J104*(1-скидка),1)*(1+наценка),1)</f>
        <v>808</v>
      </c>
      <c r="L104" s="927"/>
      <c r="M104" s="929"/>
      <c r="N104" s="930"/>
    </row>
    <row r="105" spans="2:14" ht="41.25" customHeight="1">
      <c r="B105" s="892" t="s">
        <v>3396</v>
      </c>
      <c r="C105" s="885" t="str">
        <f>B105&amp;" комплект фасадов "&amp;"для корпусов "&amp;E105</f>
        <v>Ф 402 Я Элис Ф-02 комплект фасадов для корпусов Н 402</v>
      </c>
      <c r="D105" s="893" t="s">
        <v>3355</v>
      </c>
      <c r="E105" s="894" t="s">
        <v>2205</v>
      </c>
      <c r="F105" s="895"/>
      <c r="G105" s="895"/>
      <c r="H105" s="896"/>
      <c r="I105" s="1005">
        <v>6</v>
      </c>
      <c r="J105" s="898">
        <v>1443</v>
      </c>
      <c r="K105" s="977">
        <f>ROUNDUP(CEILING(J105*(1-скидка),1)*(1+наценка),1)</f>
        <v>1080</v>
      </c>
      <c r="L105" s="927"/>
      <c r="M105" s="929"/>
      <c r="N105" s="930"/>
    </row>
    <row r="106" spans="2:14" ht="41.25" customHeight="1">
      <c r="B106" s="892" t="s">
        <v>3397</v>
      </c>
      <c r="C106" s="885" t="str">
        <f>B106&amp;" комплект фасадов "&amp;"для корпусов "&amp;E106</f>
        <v>Ф 502 Я Элис Ф-02 комплект фасадов для корпусов Н 502</v>
      </c>
      <c r="D106" s="893" t="s">
        <v>3356</v>
      </c>
      <c r="E106" s="894" t="s">
        <v>2208</v>
      </c>
      <c r="F106" s="895"/>
      <c r="G106" s="895"/>
      <c r="H106" s="896"/>
      <c r="I106" s="1005">
        <v>8</v>
      </c>
      <c r="J106" s="898">
        <v>1806</v>
      </c>
      <c r="K106" s="977">
        <f>ROUNDUP(CEILING(J106*(1-скидка),1)*(1+наценка),1)</f>
        <v>1352</v>
      </c>
      <c r="L106" s="927"/>
      <c r="M106" s="929"/>
      <c r="N106" s="930"/>
    </row>
    <row r="107" spans="2:14" ht="41.25" customHeight="1">
      <c r="B107" s="892" t="s">
        <v>3398</v>
      </c>
      <c r="C107" s="885" t="str">
        <f>B107&amp;" комплект фасадов "&amp;"для корпусов "&amp;E107</f>
        <v>Ф 602 Я Элис Ф-02 комплект фасадов для корпусов Н 602</v>
      </c>
      <c r="D107" s="893" t="s">
        <v>3357</v>
      </c>
      <c r="E107" s="894" t="s">
        <v>2211</v>
      </c>
      <c r="F107" s="895"/>
      <c r="G107" s="895"/>
      <c r="H107" s="896"/>
      <c r="I107" s="1005">
        <v>9</v>
      </c>
      <c r="J107" s="898">
        <v>2169</v>
      </c>
      <c r="K107" s="977">
        <f>ROUNDUP(CEILING(J107*(1-скидка),1)*(1+наценка),1)</f>
        <v>1623</v>
      </c>
      <c r="L107" s="927"/>
      <c r="M107" s="929"/>
      <c r="N107" s="930"/>
    </row>
    <row r="108" spans="2:14" ht="41.25" customHeight="1">
      <c r="B108" s="892" t="s">
        <v>3399</v>
      </c>
      <c r="C108" s="885" t="str">
        <f>B108&amp;" комплект фасадов "&amp;"для корпусов "&amp;E108</f>
        <v>Ф 802 Я Элис Ф-02 комплект фасадов для корпусов Н 802</v>
      </c>
      <c r="D108" s="893" t="s">
        <v>3358</v>
      </c>
      <c r="E108" s="894" t="s">
        <v>2214</v>
      </c>
      <c r="F108" s="895"/>
      <c r="G108" s="895"/>
      <c r="H108" s="896"/>
      <c r="I108" s="1005">
        <v>11</v>
      </c>
      <c r="J108" s="907">
        <v>2895</v>
      </c>
      <c r="K108" s="977">
        <f>ROUNDUP(CEILING(J108*(1-скидка),1)*(1+наценка),1)</f>
        <v>2167</v>
      </c>
      <c r="L108" s="927"/>
      <c r="M108" s="929"/>
      <c r="N108" s="930"/>
    </row>
    <row r="109" spans="2:14" ht="375" customHeight="1" thickBot="1">
      <c r="B109" s="1588" t="s">
        <v>4022</v>
      </c>
      <c r="C109" s="1589"/>
      <c r="D109" s="1678"/>
      <c r="E109" s="1589"/>
      <c r="F109" s="1589"/>
      <c r="G109" s="1589"/>
      <c r="H109" s="1589"/>
      <c r="I109" s="1678"/>
      <c r="J109" s="1589"/>
      <c r="K109" s="1589"/>
      <c r="L109" s="927"/>
      <c r="M109" s="929"/>
      <c r="N109" s="930"/>
    </row>
    <row r="110" spans="2:14" ht="41.25" customHeight="1">
      <c r="B110" s="1605" t="s">
        <v>2846</v>
      </c>
      <c r="C110" s="1606"/>
      <c r="D110" s="1606"/>
      <c r="E110" s="1606"/>
      <c r="F110" s="1606"/>
      <c r="G110" s="1606"/>
      <c r="H110" s="1606"/>
      <c r="I110" s="1606"/>
      <c r="J110" s="1606"/>
      <c r="K110" s="1606"/>
      <c r="L110" s="924"/>
      <c r="M110" s="925"/>
      <c r="N110" s="926"/>
    </row>
    <row r="111" spans="2:14" ht="41.25" customHeight="1">
      <c r="B111" s="884" t="s">
        <v>3400</v>
      </c>
      <c r="C111" s="885" t="str">
        <f>B111&amp;" комплект фасадов "&amp;"для корпусов "&amp;E111</f>
        <v>Ф 303 Я Элис Ф-02 комплект фасадов для корпусов Н 303</v>
      </c>
      <c r="D111" s="886" t="s">
        <v>2924</v>
      </c>
      <c r="E111" s="887" t="s">
        <v>2218</v>
      </c>
      <c r="F111" s="888"/>
      <c r="G111" s="888"/>
      <c r="H111" s="885"/>
      <c r="I111" s="889">
        <v>5</v>
      </c>
      <c r="J111" s="890">
        <v>1079</v>
      </c>
      <c r="K111" s="977">
        <f>ROUNDUP(CEILING(J111*(1-скидка),1)*(1+наценка),1)</f>
        <v>808</v>
      </c>
      <c r="L111" s="927"/>
      <c r="M111" s="929"/>
      <c r="N111" s="930"/>
    </row>
    <row r="112" spans="2:14" ht="41.25" customHeight="1">
      <c r="B112" s="892" t="s">
        <v>3401</v>
      </c>
      <c r="C112" s="885" t="str">
        <f>B112&amp;" комплект фасадов "&amp;"для корпусов "&amp;E112</f>
        <v>Ф 403 Я Элис Ф-02 комплект фасадов для корпусов Н 403</v>
      </c>
      <c r="D112" s="893" t="s">
        <v>2925</v>
      </c>
      <c r="E112" s="894" t="s">
        <v>2221</v>
      </c>
      <c r="F112" s="895"/>
      <c r="G112" s="895"/>
      <c r="H112" s="896"/>
      <c r="I112" s="1005">
        <v>6</v>
      </c>
      <c r="J112" s="898">
        <v>1440</v>
      </c>
      <c r="K112" s="977">
        <f>ROUNDUP(CEILING(J112*(1-скидка),1)*(1+наценка),1)</f>
        <v>1078</v>
      </c>
      <c r="L112" s="927"/>
      <c r="M112" s="929"/>
      <c r="N112" s="930"/>
    </row>
    <row r="113" spans="2:14" ht="41.25" customHeight="1">
      <c r="B113" s="892" t="s">
        <v>3402</v>
      </c>
      <c r="C113" s="885" t="str">
        <f>B113&amp;" комплект фасадов "&amp;"для корпусов "&amp;E113</f>
        <v>Ф 503 Я Элис Ф-02 комплект фасадов для корпусов Н 503</v>
      </c>
      <c r="D113" s="893" t="s">
        <v>2926</v>
      </c>
      <c r="E113" s="894" t="s">
        <v>2224</v>
      </c>
      <c r="F113" s="895"/>
      <c r="G113" s="895"/>
      <c r="H113" s="896"/>
      <c r="I113" s="1005">
        <v>8</v>
      </c>
      <c r="J113" s="898">
        <v>1803</v>
      </c>
      <c r="K113" s="977">
        <f>ROUNDUP(CEILING(J113*(1-скидка),1)*(1+наценка),1)</f>
        <v>1350</v>
      </c>
      <c r="L113" s="927"/>
      <c r="M113" s="929"/>
      <c r="N113" s="930"/>
    </row>
    <row r="114" spans="2:14" ht="41.25" customHeight="1">
      <c r="B114" s="892" t="s">
        <v>3403</v>
      </c>
      <c r="C114" s="885" t="str">
        <f>B114&amp;" комплект фасадов "&amp;"для корпусов "&amp;E114</f>
        <v>Ф 603 Я Элис Ф-02 комплект фасадов для корпусов Н 603</v>
      </c>
      <c r="D114" s="893" t="s">
        <v>2927</v>
      </c>
      <c r="E114" s="894" t="s">
        <v>2227</v>
      </c>
      <c r="F114" s="895"/>
      <c r="G114" s="895"/>
      <c r="H114" s="896"/>
      <c r="I114" s="654">
        <v>9</v>
      </c>
      <c r="J114" s="898">
        <v>2162</v>
      </c>
      <c r="K114" s="977">
        <f>ROUNDUP(CEILING(J114*(1-скидка),1)*(1+наценка),1)</f>
        <v>1618</v>
      </c>
      <c r="L114" s="927"/>
      <c r="M114" s="929"/>
      <c r="N114" s="930"/>
    </row>
    <row r="115" spans="2:14" ht="41.25" customHeight="1">
      <c r="B115" s="892" t="s">
        <v>3404</v>
      </c>
      <c r="C115" s="885" t="str">
        <f>B115&amp;" комплект фасадов "&amp;"для корпусов "&amp;E115</f>
        <v>Ф 803 Я Элис Ф-02 комплект фасадов для корпусов Н 803</v>
      </c>
      <c r="D115" s="893" t="s">
        <v>2928</v>
      </c>
      <c r="E115" s="894" t="s">
        <v>2230</v>
      </c>
      <c r="F115" s="895"/>
      <c r="G115" s="895"/>
      <c r="H115" s="896"/>
      <c r="I115" s="1005">
        <v>11</v>
      </c>
      <c r="J115" s="907">
        <v>2885</v>
      </c>
      <c r="K115" s="977">
        <f>ROUNDUP(CEILING(J115*(1-скидка),1)*(1+наценка),1)</f>
        <v>2159</v>
      </c>
      <c r="L115" s="927"/>
      <c r="M115" s="929"/>
      <c r="N115" s="930"/>
    </row>
    <row r="116" spans="2:14" ht="378" customHeight="1" thickBot="1">
      <c r="B116" s="1588" t="s">
        <v>4023</v>
      </c>
      <c r="C116" s="1589"/>
      <c r="D116" s="1678"/>
      <c r="E116" s="1589"/>
      <c r="F116" s="1589"/>
      <c r="G116" s="1589"/>
      <c r="H116" s="1589"/>
      <c r="I116" s="1678"/>
      <c r="J116" s="1589"/>
      <c r="K116" s="1589"/>
      <c r="L116" s="800"/>
      <c r="M116" s="787"/>
      <c r="N116" s="788"/>
    </row>
    <row r="117" spans="2:14" ht="41.25" customHeight="1">
      <c r="B117" s="1605" t="s">
        <v>2615</v>
      </c>
      <c r="C117" s="1606"/>
      <c r="D117" s="1606"/>
      <c r="E117" s="1606"/>
      <c r="F117" s="1606"/>
      <c r="G117" s="1606"/>
      <c r="H117" s="1606"/>
      <c r="I117" s="1606"/>
      <c r="J117" s="1606"/>
      <c r="K117" s="1606"/>
      <c r="L117" s="924"/>
      <c r="M117" s="931"/>
      <c r="N117" s="932"/>
    </row>
    <row r="118" spans="2:14" ht="41.25" customHeight="1">
      <c r="B118" s="884" t="s">
        <v>3405</v>
      </c>
      <c r="C118" s="885" t="str">
        <f t="shared" ref="C118:C123" si="11">B118&amp;" комплект фасадов "&amp;"для корпусов "&amp;E118</f>
        <v>ФВ 151 МДФ Элис Ф-01 комплект фасадов для корпусов В 159</v>
      </c>
      <c r="D118" s="886" t="s">
        <v>2617</v>
      </c>
      <c r="E118" s="887" t="s">
        <v>2234</v>
      </c>
      <c r="F118" s="888"/>
      <c r="G118" s="888"/>
      <c r="H118" s="885"/>
      <c r="I118" s="889">
        <v>3</v>
      </c>
      <c r="J118" s="890">
        <v>833</v>
      </c>
      <c r="K118" s="977">
        <f t="shared" ref="K118:K150" si="12">ROUNDUP(CEILING(J118*(1-скидка),1)*(1+наценка),1)</f>
        <v>624</v>
      </c>
      <c r="L118" s="927"/>
      <c r="M118" s="933"/>
      <c r="N118" s="934"/>
    </row>
    <row r="119" spans="2:14" ht="41.25" customHeight="1">
      <c r="B119" s="884" t="s">
        <v>3406</v>
      </c>
      <c r="C119" s="885" t="str">
        <f t="shared" si="11"/>
        <v>ФВ 151 МДФ Элис Ф-02 комплект фасадов для корпусов В 159</v>
      </c>
      <c r="D119" s="886" t="s">
        <v>2617</v>
      </c>
      <c r="E119" s="887" t="s">
        <v>2234</v>
      </c>
      <c r="F119" s="888"/>
      <c r="G119" s="888"/>
      <c r="H119" s="885"/>
      <c r="I119" s="889">
        <v>3</v>
      </c>
      <c r="J119" s="890">
        <v>897</v>
      </c>
      <c r="K119" s="977">
        <f t="shared" si="12"/>
        <v>672</v>
      </c>
      <c r="L119" s="927"/>
      <c r="M119" s="933"/>
      <c r="N119" s="934"/>
    </row>
    <row r="120" spans="2:14" ht="41.25" customHeight="1">
      <c r="B120" s="884" t="s">
        <v>3407</v>
      </c>
      <c r="C120" s="885" t="str">
        <f t="shared" si="11"/>
        <v>ФВ 201 МДФ Элис Ф-01 комплект фасадов для корпусов В 209</v>
      </c>
      <c r="D120" s="886" t="s">
        <v>2619</v>
      </c>
      <c r="E120" s="887" t="s">
        <v>2239</v>
      </c>
      <c r="F120" s="888"/>
      <c r="G120" s="888"/>
      <c r="H120" s="885"/>
      <c r="I120" s="889">
        <v>3</v>
      </c>
      <c r="J120" s="890">
        <v>1041</v>
      </c>
      <c r="K120" s="977">
        <f t="shared" si="12"/>
        <v>779</v>
      </c>
      <c r="L120" s="927"/>
      <c r="M120" s="933"/>
      <c r="N120" s="934"/>
    </row>
    <row r="121" spans="2:14" ht="41.25" customHeight="1">
      <c r="B121" s="884" t="s">
        <v>3408</v>
      </c>
      <c r="C121" s="885" t="str">
        <f t="shared" si="11"/>
        <v>ФВ 201 МДФ Элис Ф-02 комплект фасадов для корпусов В 209</v>
      </c>
      <c r="D121" s="886" t="s">
        <v>2619</v>
      </c>
      <c r="E121" s="887" t="s">
        <v>2239</v>
      </c>
      <c r="F121" s="888"/>
      <c r="G121" s="888"/>
      <c r="H121" s="885"/>
      <c r="I121" s="889">
        <v>4</v>
      </c>
      <c r="J121" s="890">
        <v>1131</v>
      </c>
      <c r="K121" s="977">
        <f t="shared" si="12"/>
        <v>847</v>
      </c>
      <c r="L121" s="927"/>
      <c r="M121" s="933"/>
      <c r="N121" s="934"/>
    </row>
    <row r="122" spans="2:14" ht="41.25" customHeight="1">
      <c r="B122" s="884" t="s">
        <v>3409</v>
      </c>
      <c r="C122" s="885" t="str">
        <f t="shared" si="11"/>
        <v>ФВ 251 МДФ Элис Ф-01 комплект фасадов для корпусов В 259</v>
      </c>
      <c r="D122" s="886" t="s">
        <v>2621</v>
      </c>
      <c r="E122" s="887" t="s">
        <v>2243</v>
      </c>
      <c r="F122" s="888"/>
      <c r="G122" s="888"/>
      <c r="H122" s="885"/>
      <c r="I122" s="889">
        <v>4</v>
      </c>
      <c r="J122" s="890">
        <v>1253</v>
      </c>
      <c r="K122" s="977">
        <f t="shared" si="12"/>
        <v>938</v>
      </c>
      <c r="L122" s="927"/>
      <c r="M122" s="933"/>
      <c r="N122" s="934"/>
    </row>
    <row r="123" spans="2:14" ht="41.25" customHeight="1">
      <c r="B123" s="884" t="s">
        <v>3410</v>
      </c>
      <c r="C123" s="885" t="str">
        <f t="shared" si="11"/>
        <v>ФВ 251 МДФ Элис Ф-02 комплект фасадов для корпусов В 259</v>
      </c>
      <c r="D123" s="886" t="s">
        <v>2621</v>
      </c>
      <c r="E123" s="887" t="s">
        <v>2243</v>
      </c>
      <c r="F123" s="888"/>
      <c r="G123" s="888"/>
      <c r="H123" s="885"/>
      <c r="I123" s="889">
        <v>5</v>
      </c>
      <c r="J123" s="890">
        <v>1362</v>
      </c>
      <c r="K123" s="977">
        <f t="shared" si="12"/>
        <v>1020</v>
      </c>
      <c r="L123" s="927"/>
      <c r="M123" s="933"/>
      <c r="N123" s="934"/>
    </row>
    <row r="124" spans="2:14" ht="41.25" customHeight="1">
      <c r="B124" s="884" t="s">
        <v>3411</v>
      </c>
      <c r="C124" s="885" t="str">
        <f>B124&amp;" комплект фасадов "&amp;"для корпусов "&amp;E124&amp;", "&amp;H124</f>
        <v>ФВ 301 МДФ Элис Ф-01 комплект фасадов для корпусов В 309, В 991 У</v>
      </c>
      <c r="D124" s="886" t="s">
        <v>2623</v>
      </c>
      <c r="E124" s="887" t="s">
        <v>2247</v>
      </c>
      <c r="F124" s="888"/>
      <c r="G124" s="888"/>
      <c r="H124" s="885" t="s">
        <v>2624</v>
      </c>
      <c r="I124" s="889">
        <v>4</v>
      </c>
      <c r="J124" s="890">
        <v>1462</v>
      </c>
      <c r="K124" s="977">
        <f t="shared" si="12"/>
        <v>1094</v>
      </c>
      <c r="L124" s="927"/>
      <c r="M124" s="933"/>
      <c r="N124" s="934"/>
    </row>
    <row r="125" spans="2:14" ht="41.25" customHeight="1">
      <c r="B125" s="884" t="s">
        <v>3412</v>
      </c>
      <c r="C125" s="885" t="str">
        <f>B125&amp;" комплект фасадов "&amp;"для корпусов "&amp;E125&amp;", "&amp;H125</f>
        <v>ФВ 301 МДФ Элис Ф-02 комплект фасадов для корпусов В 309, В 991 У</v>
      </c>
      <c r="D125" s="886" t="s">
        <v>2623</v>
      </c>
      <c r="E125" s="887" t="s">
        <v>2247</v>
      </c>
      <c r="F125" s="888"/>
      <c r="G125" s="888"/>
      <c r="H125" s="885" t="s">
        <v>2624</v>
      </c>
      <c r="I125" s="889">
        <v>4</v>
      </c>
      <c r="J125" s="890">
        <v>1594</v>
      </c>
      <c r="K125" s="977">
        <f t="shared" si="12"/>
        <v>1193</v>
      </c>
      <c r="L125" s="927"/>
      <c r="M125" s="933"/>
      <c r="N125" s="934"/>
    </row>
    <row r="126" spans="2:14" ht="41.25" customHeight="1">
      <c r="B126" s="884" t="s">
        <v>3413</v>
      </c>
      <c r="C126" s="885" t="str">
        <f t="shared" ref="C126:C140" si="13">B126&amp;" комплект фасадов "&amp;"для корпусов "&amp;E126</f>
        <v>ФВ 301-2 МДФ Элис Ф-01 комплект фасадов для корпусов В 609</v>
      </c>
      <c r="D126" s="886" t="s">
        <v>2626</v>
      </c>
      <c r="E126" s="887" t="s">
        <v>2272</v>
      </c>
      <c r="F126" s="888"/>
      <c r="G126" s="888"/>
      <c r="H126" s="885"/>
      <c r="I126" s="889">
        <v>9</v>
      </c>
      <c r="J126" s="890">
        <v>2924</v>
      </c>
      <c r="K126" s="977">
        <f t="shared" si="12"/>
        <v>2188</v>
      </c>
      <c r="L126" s="927"/>
      <c r="M126" s="933"/>
      <c r="N126" s="934"/>
    </row>
    <row r="127" spans="2:14" ht="41.25" customHeight="1">
      <c r="B127" s="884" t="s">
        <v>3414</v>
      </c>
      <c r="C127" s="885" t="str">
        <f t="shared" si="13"/>
        <v>ФВ 301-2 МДФ Элис Ф-02 комплект фасадов для корпусов В 609</v>
      </c>
      <c r="D127" s="886" t="s">
        <v>2626</v>
      </c>
      <c r="E127" s="887" t="s">
        <v>2272</v>
      </c>
      <c r="F127" s="888"/>
      <c r="G127" s="888"/>
      <c r="H127" s="885"/>
      <c r="I127" s="889">
        <v>11</v>
      </c>
      <c r="J127" s="890">
        <v>3191</v>
      </c>
      <c r="K127" s="977">
        <f t="shared" si="12"/>
        <v>2388</v>
      </c>
      <c r="L127" s="927"/>
      <c r="M127" s="933"/>
      <c r="N127" s="934"/>
    </row>
    <row r="128" spans="2:14" ht="41.25" customHeight="1">
      <c r="B128" s="884" t="s">
        <v>3415</v>
      </c>
      <c r="C128" s="885" t="str">
        <f t="shared" si="13"/>
        <v>ФВ 351 МДФ Элис Ф-01 комплект фасадов для корпусов В 359</v>
      </c>
      <c r="D128" s="886" t="s">
        <v>2628</v>
      </c>
      <c r="E128" s="887" t="s">
        <v>2252</v>
      </c>
      <c r="F128" s="888"/>
      <c r="G128" s="888"/>
      <c r="H128" s="885"/>
      <c r="I128" s="889">
        <v>5</v>
      </c>
      <c r="J128" s="890">
        <v>1671</v>
      </c>
      <c r="K128" s="977">
        <f t="shared" si="12"/>
        <v>1251</v>
      </c>
      <c r="L128" s="927"/>
      <c r="M128" s="933"/>
      <c r="N128" s="934"/>
    </row>
    <row r="129" spans="2:14" ht="41.25" customHeight="1">
      <c r="B129" s="884" t="s">
        <v>3416</v>
      </c>
      <c r="C129" s="885" t="str">
        <f t="shared" si="13"/>
        <v>ФВ 351 МДФ Элис Ф-02 комплект фасадов для корпусов В 359</v>
      </c>
      <c r="D129" s="886" t="s">
        <v>2628</v>
      </c>
      <c r="E129" s="887" t="s">
        <v>2252</v>
      </c>
      <c r="F129" s="888"/>
      <c r="G129" s="888"/>
      <c r="H129" s="885"/>
      <c r="I129" s="889">
        <v>6</v>
      </c>
      <c r="J129" s="890">
        <v>1828</v>
      </c>
      <c r="K129" s="977">
        <f t="shared" si="12"/>
        <v>1368</v>
      </c>
      <c r="L129" s="927"/>
      <c r="M129" s="933"/>
      <c r="N129" s="934"/>
    </row>
    <row r="130" spans="2:14" ht="41.25" customHeight="1">
      <c r="B130" s="884" t="s">
        <v>3417</v>
      </c>
      <c r="C130" s="885" t="str">
        <f t="shared" si="13"/>
        <v>ФВ 351-2 МДФ Элис Ф-01 комплект фасадов для корпусов В 709</v>
      </c>
      <c r="D130" s="886" t="s">
        <v>2630</v>
      </c>
      <c r="E130" s="887" t="s">
        <v>2279</v>
      </c>
      <c r="F130" s="888"/>
      <c r="G130" s="888"/>
      <c r="H130" s="885"/>
      <c r="I130" s="889">
        <v>10</v>
      </c>
      <c r="J130" s="890">
        <v>3344</v>
      </c>
      <c r="K130" s="977">
        <f t="shared" si="12"/>
        <v>2502</v>
      </c>
      <c r="L130" s="927"/>
      <c r="M130" s="933"/>
      <c r="N130" s="934"/>
    </row>
    <row r="131" spans="2:14" ht="41.25" customHeight="1">
      <c r="B131" s="892" t="s">
        <v>3418</v>
      </c>
      <c r="C131" s="885" t="str">
        <f t="shared" si="13"/>
        <v>ФВ 351-2 МДФ Элис Ф-02 комплект фасадов для корпусов В 709</v>
      </c>
      <c r="D131" s="893" t="s">
        <v>2630</v>
      </c>
      <c r="E131" s="894" t="s">
        <v>2279</v>
      </c>
      <c r="F131" s="895"/>
      <c r="G131" s="895"/>
      <c r="H131" s="896"/>
      <c r="I131" s="1005">
        <v>13</v>
      </c>
      <c r="J131" s="898">
        <v>3653</v>
      </c>
      <c r="K131" s="981">
        <f t="shared" si="12"/>
        <v>2734</v>
      </c>
      <c r="L131" s="927"/>
      <c r="M131" s="1700"/>
      <c r="N131" s="1695"/>
    </row>
    <row r="132" spans="2:14" ht="42" customHeight="1">
      <c r="B132" s="892" t="s">
        <v>3419</v>
      </c>
      <c r="C132" s="885" t="str">
        <f t="shared" si="13"/>
        <v>ФВ 401 МДФ Элис Ф-01 комплект фасадов для корпусов В 409</v>
      </c>
      <c r="D132" s="893" t="s">
        <v>2632</v>
      </c>
      <c r="E132" s="894" t="s">
        <v>2257</v>
      </c>
      <c r="F132" s="895"/>
      <c r="G132" s="895"/>
      <c r="H132" s="896"/>
      <c r="I132" s="1005">
        <v>5</v>
      </c>
      <c r="J132" s="898">
        <v>1883</v>
      </c>
      <c r="K132" s="981">
        <f t="shared" si="12"/>
        <v>1409</v>
      </c>
      <c r="L132" s="927"/>
      <c r="M132" s="1413"/>
      <c r="N132" s="1414"/>
    </row>
    <row r="133" spans="2:14" ht="41.25" customHeight="1">
      <c r="B133" s="892" t="s">
        <v>3420</v>
      </c>
      <c r="C133" s="885" t="str">
        <f t="shared" si="13"/>
        <v>ФВ 401 МДФ Элис Ф-02 комплект фасадов для корпусов В 409</v>
      </c>
      <c r="D133" s="893" t="s">
        <v>2632</v>
      </c>
      <c r="E133" s="894" t="s">
        <v>2257</v>
      </c>
      <c r="F133" s="895"/>
      <c r="G133" s="895"/>
      <c r="H133" s="896"/>
      <c r="I133" s="1005">
        <v>8</v>
      </c>
      <c r="J133" s="898">
        <v>2059</v>
      </c>
      <c r="K133" s="981">
        <f t="shared" si="12"/>
        <v>1541</v>
      </c>
      <c r="L133" s="927"/>
      <c r="M133" s="1413"/>
      <c r="N133" s="1414"/>
    </row>
    <row r="134" spans="2:14" ht="41.25" customHeight="1">
      <c r="B134" s="892" t="s">
        <v>3421</v>
      </c>
      <c r="C134" s="885" t="str">
        <f t="shared" si="13"/>
        <v>ФВ 401-2 МДФ Элис Ф-01 комплект фасадов для корпусов В 809</v>
      </c>
      <c r="D134" s="893" t="s">
        <v>2634</v>
      </c>
      <c r="E134" s="894" t="s">
        <v>2284</v>
      </c>
      <c r="F134" s="895"/>
      <c r="G134" s="895"/>
      <c r="H134" s="896"/>
      <c r="I134" s="1005">
        <v>11</v>
      </c>
      <c r="J134" s="898">
        <v>3556</v>
      </c>
      <c r="K134" s="981">
        <f t="shared" si="12"/>
        <v>2661</v>
      </c>
      <c r="L134" s="927"/>
      <c r="M134" s="1413"/>
      <c r="N134" s="1414"/>
    </row>
    <row r="135" spans="2:14" ht="41.25" customHeight="1">
      <c r="B135" s="892" t="s">
        <v>3422</v>
      </c>
      <c r="C135" s="885" t="str">
        <f t="shared" si="13"/>
        <v>ФВ 401-2 МДФ Элис Ф-02 комплект фасадов для корпусов В 809</v>
      </c>
      <c r="D135" s="893" t="s">
        <v>2634</v>
      </c>
      <c r="E135" s="894" t="s">
        <v>2284</v>
      </c>
      <c r="F135" s="895"/>
      <c r="G135" s="895"/>
      <c r="H135" s="896"/>
      <c r="I135" s="654">
        <v>14</v>
      </c>
      <c r="J135" s="898">
        <v>4119</v>
      </c>
      <c r="K135" s="981">
        <f t="shared" si="12"/>
        <v>3082</v>
      </c>
      <c r="L135" s="927"/>
      <c r="M135" s="1013"/>
      <c r="N135" s="1012"/>
    </row>
    <row r="136" spans="2:14" ht="41.25" customHeight="1">
      <c r="B136" s="892" t="s">
        <v>3423</v>
      </c>
      <c r="C136" s="885" t="str">
        <f t="shared" si="13"/>
        <v>ФВ 451 МДФ Элис Ф-01 комплект фасадов для корпусов В 459</v>
      </c>
      <c r="D136" s="893" t="s">
        <v>2636</v>
      </c>
      <c r="E136" s="894" t="s">
        <v>2262</v>
      </c>
      <c r="F136" s="895"/>
      <c r="G136" s="895"/>
      <c r="H136" s="896"/>
      <c r="I136" s="654">
        <v>6</v>
      </c>
      <c r="J136" s="898">
        <v>2092</v>
      </c>
      <c r="K136" s="981">
        <f t="shared" si="12"/>
        <v>1566</v>
      </c>
      <c r="L136" s="927"/>
      <c r="M136" s="1013"/>
      <c r="N136" s="1012"/>
    </row>
    <row r="137" spans="2:14" ht="41.25" customHeight="1">
      <c r="B137" s="892" t="s">
        <v>3424</v>
      </c>
      <c r="C137" s="885" t="str">
        <f t="shared" si="13"/>
        <v>ФВ 451 МДФ Элис Ф-02 комплект фасадов для корпусов В 459</v>
      </c>
      <c r="D137" s="893" t="s">
        <v>2636</v>
      </c>
      <c r="E137" s="894" t="s">
        <v>2262</v>
      </c>
      <c r="F137" s="895"/>
      <c r="G137" s="895"/>
      <c r="H137" s="896"/>
      <c r="I137" s="1005">
        <v>8</v>
      </c>
      <c r="J137" s="898">
        <v>2294</v>
      </c>
      <c r="K137" s="981">
        <f t="shared" si="12"/>
        <v>1717</v>
      </c>
      <c r="L137" s="927"/>
      <c r="M137" s="933"/>
      <c r="N137" s="934"/>
    </row>
    <row r="138" spans="2:14" ht="41.25" customHeight="1">
      <c r="B138" s="892" t="s">
        <v>3425</v>
      </c>
      <c r="C138" s="885" t="str">
        <f t="shared" si="13"/>
        <v>ФВ 501 МДФ Элис Ф-01 комплект фасадов для корпусов В 509</v>
      </c>
      <c r="D138" s="893" t="s">
        <v>2638</v>
      </c>
      <c r="E138" s="894" t="s">
        <v>2267</v>
      </c>
      <c r="F138" s="895"/>
      <c r="G138" s="895"/>
      <c r="H138" s="896"/>
      <c r="I138" s="1005">
        <v>7</v>
      </c>
      <c r="J138" s="898">
        <v>2304</v>
      </c>
      <c r="K138" s="981">
        <f t="shared" si="12"/>
        <v>1724</v>
      </c>
      <c r="L138" s="927"/>
      <c r="M138" s="933"/>
      <c r="N138" s="934"/>
    </row>
    <row r="139" spans="2:14" ht="41.25" customHeight="1">
      <c r="B139" s="892" t="s">
        <v>3426</v>
      </c>
      <c r="C139" s="885" t="str">
        <f t="shared" si="13"/>
        <v>ФВ 501 МДФ Элис Ф-02 комплект фасадов для корпусов В 509</v>
      </c>
      <c r="D139" s="893" t="s">
        <v>2638</v>
      </c>
      <c r="E139" s="894" t="s">
        <v>2267</v>
      </c>
      <c r="F139" s="895"/>
      <c r="G139" s="895"/>
      <c r="H139" s="896"/>
      <c r="I139" s="1005">
        <v>9</v>
      </c>
      <c r="J139" s="898">
        <v>2525</v>
      </c>
      <c r="K139" s="981">
        <f t="shared" si="12"/>
        <v>1890</v>
      </c>
      <c r="L139" s="927"/>
      <c r="M139" s="929"/>
      <c r="N139" s="930"/>
    </row>
    <row r="140" spans="2:14" ht="41.25" customHeight="1">
      <c r="B140" s="892" t="s">
        <v>3427</v>
      </c>
      <c r="C140" s="885" t="str">
        <f t="shared" si="13"/>
        <v>ФВ 601 МДФ Элис Ф-01 комплект фасадов для корпусов В 609</v>
      </c>
      <c r="D140" s="893" t="s">
        <v>2570</v>
      </c>
      <c r="E140" s="894" t="s">
        <v>2272</v>
      </c>
      <c r="F140" s="895"/>
      <c r="G140" s="895"/>
      <c r="H140" s="896"/>
      <c r="I140" s="1005">
        <v>8</v>
      </c>
      <c r="J140" s="898">
        <v>2725</v>
      </c>
      <c r="K140" s="981">
        <f t="shared" si="12"/>
        <v>2039</v>
      </c>
      <c r="L140" s="927"/>
      <c r="M140" s="929"/>
      <c r="N140" s="930"/>
    </row>
    <row r="141" spans="2:14" ht="41.25" customHeight="1">
      <c r="B141" s="892" t="s">
        <v>3382</v>
      </c>
      <c r="C141" s="885" t="str">
        <f>B141&amp;" комплект фасадов "&amp;"для корпусов "&amp;E141&amp;", "&amp;F141&amp;", "&amp;G141</f>
        <v>ФВ 601 МДФ Элис Ф-02 комплект фасадов для корпусов В 609, П 601 В, ПД 600 В</v>
      </c>
      <c r="D141" s="893" t="s">
        <v>2570</v>
      </c>
      <c r="E141" s="894" t="s">
        <v>2272</v>
      </c>
      <c r="F141" s="895" t="s">
        <v>2112</v>
      </c>
      <c r="G141" s="895" t="s">
        <v>2116</v>
      </c>
      <c r="H141" s="896"/>
      <c r="I141" s="1005">
        <v>10</v>
      </c>
      <c r="J141" s="898">
        <v>2991</v>
      </c>
      <c r="K141" s="981">
        <f t="shared" si="12"/>
        <v>2238</v>
      </c>
      <c r="L141" s="927"/>
      <c r="M141" s="929"/>
      <c r="N141" s="930"/>
    </row>
    <row r="142" spans="2:14" ht="41.25" customHeight="1">
      <c r="B142" s="892" t="s">
        <v>3018</v>
      </c>
      <c r="C142" s="885" t="str">
        <f>B142&amp;" комплект фасадов "&amp;"для корпусов "&amp;E142&amp;", "&amp;H142</f>
        <v>ФВ 301 AL black комплект фасадов для корпусов В 309, В 991 У</v>
      </c>
      <c r="D142" s="893" t="s">
        <v>2623</v>
      </c>
      <c r="E142" s="894" t="s">
        <v>2247</v>
      </c>
      <c r="F142" s="895"/>
      <c r="G142" s="895"/>
      <c r="H142" s="896" t="s">
        <v>2624</v>
      </c>
      <c r="I142" s="1005">
        <v>9</v>
      </c>
      <c r="J142" s="898">
        <v>5131</v>
      </c>
      <c r="K142" s="981">
        <f t="shared" si="12"/>
        <v>3840</v>
      </c>
      <c r="L142" s="927"/>
      <c r="M142" s="929"/>
      <c r="N142" s="930"/>
    </row>
    <row r="143" spans="2:14" ht="41.25" customHeight="1">
      <c r="B143" s="892" t="s">
        <v>3019</v>
      </c>
      <c r="C143" s="885" t="str">
        <f t="shared" ref="C143:C149" si="14">B143&amp;" комплект фасадов "&amp;"для корпусов "&amp;E143</f>
        <v>ФВ 301-2 AL black комплект фасадов для корпусов В 609</v>
      </c>
      <c r="D143" s="893" t="s">
        <v>2626</v>
      </c>
      <c r="E143" s="894" t="s">
        <v>2272</v>
      </c>
      <c r="F143" s="895"/>
      <c r="G143" s="895"/>
      <c r="H143" s="896"/>
      <c r="I143" s="1005">
        <v>12</v>
      </c>
      <c r="J143" s="898">
        <v>10266</v>
      </c>
      <c r="K143" s="981">
        <f t="shared" si="12"/>
        <v>7682</v>
      </c>
      <c r="L143" s="927"/>
      <c r="M143" s="929"/>
      <c r="N143" s="930"/>
    </row>
    <row r="144" spans="2:14" ht="41.25" customHeight="1">
      <c r="B144" s="892" t="s">
        <v>3020</v>
      </c>
      <c r="C144" s="885" t="str">
        <f t="shared" si="14"/>
        <v>ФВ 351 AL black комплект фасадов для корпусов В 359</v>
      </c>
      <c r="D144" s="893" t="s">
        <v>2628</v>
      </c>
      <c r="E144" s="894" t="s">
        <v>2252</v>
      </c>
      <c r="F144" s="895"/>
      <c r="G144" s="895"/>
      <c r="H144" s="896"/>
      <c r="I144" s="1005">
        <v>11</v>
      </c>
      <c r="J144" s="898">
        <v>5395</v>
      </c>
      <c r="K144" s="981">
        <f t="shared" si="12"/>
        <v>4037</v>
      </c>
      <c r="L144" s="927"/>
      <c r="M144" s="929"/>
      <c r="N144" s="930"/>
    </row>
    <row r="145" spans="2:14" ht="41.25" customHeight="1">
      <c r="B145" s="892" t="s">
        <v>3021</v>
      </c>
      <c r="C145" s="885" t="str">
        <f t="shared" si="14"/>
        <v>ФВ 351-2 AL black комплект фасадов для корпусов В 709</v>
      </c>
      <c r="D145" s="893" t="s">
        <v>2630</v>
      </c>
      <c r="E145" s="894" t="s">
        <v>2279</v>
      </c>
      <c r="F145" s="895"/>
      <c r="G145" s="895"/>
      <c r="H145" s="896"/>
      <c r="I145" s="1005">
        <v>14</v>
      </c>
      <c r="J145" s="898">
        <v>10786</v>
      </c>
      <c r="K145" s="981">
        <f t="shared" si="12"/>
        <v>8071</v>
      </c>
      <c r="L145" s="927"/>
      <c r="M145" s="929"/>
      <c r="N145" s="930"/>
    </row>
    <row r="146" spans="2:14" ht="41.25" customHeight="1">
      <c r="B146" s="892" t="s">
        <v>3022</v>
      </c>
      <c r="C146" s="885" t="str">
        <f t="shared" si="14"/>
        <v>ФВ 401 AL black комплект фасадов для корпусов В 409</v>
      </c>
      <c r="D146" s="893" t="s">
        <v>2632</v>
      </c>
      <c r="E146" s="894" t="s">
        <v>2257</v>
      </c>
      <c r="F146" s="895"/>
      <c r="G146" s="895"/>
      <c r="H146" s="896"/>
      <c r="I146" s="1005">
        <v>12</v>
      </c>
      <c r="J146" s="898">
        <v>5654</v>
      </c>
      <c r="K146" s="981">
        <f t="shared" si="12"/>
        <v>4231</v>
      </c>
      <c r="L146" s="927"/>
      <c r="M146" s="929"/>
      <c r="N146" s="930"/>
    </row>
    <row r="147" spans="2:14" ht="41.25" customHeight="1">
      <c r="B147" s="892" t="s">
        <v>3023</v>
      </c>
      <c r="C147" s="885" t="str">
        <f t="shared" si="14"/>
        <v>ФВ 401-2 AL black комплект фасадов для корпусов В 809</v>
      </c>
      <c r="D147" s="893" t="s">
        <v>2634</v>
      </c>
      <c r="E147" s="894" t="s">
        <v>2284</v>
      </c>
      <c r="F147" s="895"/>
      <c r="G147" s="895"/>
      <c r="H147" s="896"/>
      <c r="I147" s="1005">
        <v>16</v>
      </c>
      <c r="J147" s="898">
        <v>11310</v>
      </c>
      <c r="K147" s="981">
        <f t="shared" si="12"/>
        <v>8463</v>
      </c>
      <c r="L147" s="927"/>
      <c r="M147" s="929"/>
      <c r="N147" s="930"/>
    </row>
    <row r="148" spans="2:14" ht="41.25" customHeight="1">
      <c r="B148" s="892" t="s">
        <v>3024</v>
      </c>
      <c r="C148" s="885" t="str">
        <f t="shared" si="14"/>
        <v>ФВ 451 AL black комплект фасадов для корпусов В 459</v>
      </c>
      <c r="D148" s="893" t="s">
        <v>2636</v>
      </c>
      <c r="E148" s="894" t="s">
        <v>2262</v>
      </c>
      <c r="F148" s="895"/>
      <c r="G148" s="895"/>
      <c r="H148" s="896"/>
      <c r="I148" s="1005">
        <v>14</v>
      </c>
      <c r="J148" s="898">
        <v>5915</v>
      </c>
      <c r="K148" s="981">
        <f t="shared" si="12"/>
        <v>4426</v>
      </c>
      <c r="L148" s="927"/>
      <c r="M148" s="929"/>
      <c r="N148" s="930"/>
    </row>
    <row r="149" spans="2:14" ht="41.25" customHeight="1">
      <c r="B149" s="892" t="s">
        <v>3025</v>
      </c>
      <c r="C149" s="885" t="str">
        <f t="shared" si="14"/>
        <v>ФВ 501 AL black комплект фасадов для корпусов В 509</v>
      </c>
      <c r="D149" s="893" t="s">
        <v>2638</v>
      </c>
      <c r="E149" s="894" t="s">
        <v>2267</v>
      </c>
      <c r="F149" s="895"/>
      <c r="G149" s="895"/>
      <c r="H149" s="896"/>
      <c r="I149" s="654">
        <v>15</v>
      </c>
      <c r="J149" s="898">
        <v>6175</v>
      </c>
      <c r="K149" s="981">
        <f t="shared" si="12"/>
        <v>4621</v>
      </c>
      <c r="L149" s="927"/>
      <c r="M149" s="929"/>
      <c r="N149" s="930"/>
    </row>
    <row r="150" spans="2:14" ht="41.25" customHeight="1">
      <c r="B150" s="892" t="s">
        <v>3017</v>
      </c>
      <c r="C150" s="885" t="str">
        <f>B150&amp;" комплект фасадов "&amp;"для корпусов "&amp;E150&amp;", "&amp;F150&amp;", "&amp;G150</f>
        <v>ФВ 601 AL black комплект фасадов для корпусов В 609, П 601 В, ПД 600 В</v>
      </c>
      <c r="D150" s="893" t="s">
        <v>2570</v>
      </c>
      <c r="E150" s="894" t="s">
        <v>2272</v>
      </c>
      <c r="F150" s="895" t="s">
        <v>2112</v>
      </c>
      <c r="G150" s="895" t="s">
        <v>2116</v>
      </c>
      <c r="H150" s="896"/>
      <c r="I150" s="1005">
        <v>18</v>
      </c>
      <c r="J150" s="898">
        <v>6699</v>
      </c>
      <c r="K150" s="981">
        <f t="shared" si="12"/>
        <v>5013</v>
      </c>
      <c r="L150" s="927"/>
      <c r="M150" s="929"/>
      <c r="N150" s="930"/>
    </row>
    <row r="151" spans="2:14" ht="41.25" customHeight="1">
      <c r="B151" s="892" t="s">
        <v>3977</v>
      </c>
      <c r="C151" s="885" t="str">
        <f>B151&amp;" комплект фасадов "&amp;"для корпусов "&amp;E151&amp;", "&amp;H151</f>
        <v>ФВ 301 AL gold комплект фасадов для корпусов В 309, В 991 У</v>
      </c>
      <c r="D151" s="893" t="s">
        <v>2623</v>
      </c>
      <c r="E151" s="894" t="s">
        <v>2247</v>
      </c>
      <c r="F151" s="895"/>
      <c r="G151" s="895"/>
      <c r="H151" s="896" t="s">
        <v>2624</v>
      </c>
      <c r="I151" s="1325">
        <v>9</v>
      </c>
      <c r="J151" s="898">
        <v>5131</v>
      </c>
      <c r="K151" s="981">
        <f t="shared" ref="K151:K168" si="15">ROUNDUP(CEILING(J151*(1-скидка),1)*(1+наценка),1)</f>
        <v>3840</v>
      </c>
      <c r="L151" s="927"/>
      <c r="M151" s="929"/>
      <c r="N151" s="930"/>
    </row>
    <row r="152" spans="2:14" ht="41.25" customHeight="1">
      <c r="B152" s="892" t="s">
        <v>3978</v>
      </c>
      <c r="C152" s="885" t="str">
        <f t="shared" ref="C152:C158" si="16">B152&amp;" комплект фасадов "&amp;"для корпусов "&amp;E152</f>
        <v>ФВ 301-2 AL gold комплект фасадов для корпусов В 609</v>
      </c>
      <c r="D152" s="893" t="s">
        <v>2626</v>
      </c>
      <c r="E152" s="894" t="s">
        <v>2272</v>
      </c>
      <c r="F152" s="895"/>
      <c r="G152" s="895"/>
      <c r="H152" s="896"/>
      <c r="I152" s="1325">
        <v>12</v>
      </c>
      <c r="J152" s="898">
        <v>10266</v>
      </c>
      <c r="K152" s="981">
        <f t="shared" si="15"/>
        <v>7682</v>
      </c>
      <c r="L152" s="927"/>
      <c r="M152" s="929"/>
      <c r="N152" s="930"/>
    </row>
    <row r="153" spans="2:14" ht="41.25" customHeight="1">
      <c r="B153" s="892" t="s">
        <v>3979</v>
      </c>
      <c r="C153" s="885" t="str">
        <f t="shared" si="16"/>
        <v>ФВ 351 AL gold комплект фасадов для корпусов В 359</v>
      </c>
      <c r="D153" s="893" t="s">
        <v>2628</v>
      </c>
      <c r="E153" s="894" t="s">
        <v>2252</v>
      </c>
      <c r="F153" s="895"/>
      <c r="G153" s="895"/>
      <c r="H153" s="896"/>
      <c r="I153" s="1325">
        <v>11</v>
      </c>
      <c r="J153" s="898">
        <v>5395</v>
      </c>
      <c r="K153" s="981">
        <f t="shared" si="15"/>
        <v>4037</v>
      </c>
      <c r="L153" s="927"/>
      <c r="M153" s="929"/>
      <c r="N153" s="930"/>
    </row>
    <row r="154" spans="2:14" ht="41.25" customHeight="1">
      <c r="B154" s="892" t="s">
        <v>3980</v>
      </c>
      <c r="C154" s="885" t="str">
        <f t="shared" si="16"/>
        <v>ФВ 351-2 AL gold комплект фасадов для корпусов В 709</v>
      </c>
      <c r="D154" s="893" t="s">
        <v>2630</v>
      </c>
      <c r="E154" s="894" t="s">
        <v>2279</v>
      </c>
      <c r="F154" s="895"/>
      <c r="G154" s="895"/>
      <c r="H154" s="896"/>
      <c r="I154" s="1325">
        <v>14</v>
      </c>
      <c r="J154" s="898">
        <v>10786</v>
      </c>
      <c r="K154" s="981">
        <f t="shared" si="15"/>
        <v>8071</v>
      </c>
      <c r="L154" s="927"/>
      <c r="M154" s="929"/>
      <c r="N154" s="930"/>
    </row>
    <row r="155" spans="2:14" ht="41.25" customHeight="1">
      <c r="B155" s="892" t="s">
        <v>3981</v>
      </c>
      <c r="C155" s="885" t="str">
        <f t="shared" si="16"/>
        <v>ФВ 401 AL gold комплект фасадов для корпусов В 409</v>
      </c>
      <c r="D155" s="893" t="s">
        <v>2632</v>
      </c>
      <c r="E155" s="894" t="s">
        <v>2257</v>
      </c>
      <c r="F155" s="895"/>
      <c r="G155" s="895"/>
      <c r="H155" s="896"/>
      <c r="I155" s="1325">
        <v>12</v>
      </c>
      <c r="J155" s="898">
        <v>5654</v>
      </c>
      <c r="K155" s="981">
        <f t="shared" si="15"/>
        <v>4231</v>
      </c>
      <c r="L155" s="927"/>
      <c r="M155" s="929"/>
      <c r="N155" s="930"/>
    </row>
    <row r="156" spans="2:14" ht="41.25" customHeight="1">
      <c r="B156" s="892" t="s">
        <v>3982</v>
      </c>
      <c r="C156" s="885" t="str">
        <f t="shared" si="16"/>
        <v>ФВ 401-2 AL gold комплект фасадов для корпусов В 809</v>
      </c>
      <c r="D156" s="893" t="s">
        <v>2634</v>
      </c>
      <c r="E156" s="894" t="s">
        <v>2284</v>
      </c>
      <c r="F156" s="895"/>
      <c r="G156" s="895"/>
      <c r="H156" s="896"/>
      <c r="I156" s="1325">
        <v>16</v>
      </c>
      <c r="J156" s="898">
        <v>11310</v>
      </c>
      <c r="K156" s="981">
        <f t="shared" si="15"/>
        <v>8463</v>
      </c>
      <c r="L156" s="927"/>
      <c r="M156" s="929"/>
      <c r="N156" s="930"/>
    </row>
    <row r="157" spans="2:14" ht="41.25" customHeight="1">
      <c r="B157" s="892" t="s">
        <v>3983</v>
      </c>
      <c r="C157" s="885" t="str">
        <f t="shared" si="16"/>
        <v>ФВ 451 AL gold комплект фасадов для корпусов В 459</v>
      </c>
      <c r="D157" s="893" t="s">
        <v>2636</v>
      </c>
      <c r="E157" s="894" t="s">
        <v>2262</v>
      </c>
      <c r="F157" s="895"/>
      <c r="G157" s="895"/>
      <c r="H157" s="896"/>
      <c r="I157" s="1325">
        <v>14</v>
      </c>
      <c r="J157" s="898">
        <v>5915</v>
      </c>
      <c r="K157" s="981">
        <f t="shared" si="15"/>
        <v>4426</v>
      </c>
      <c r="L157" s="927"/>
      <c r="M157" s="929"/>
      <c r="N157" s="930"/>
    </row>
    <row r="158" spans="2:14" ht="41.25" customHeight="1">
      <c r="B158" s="892" t="s">
        <v>3984</v>
      </c>
      <c r="C158" s="885" t="str">
        <f t="shared" si="16"/>
        <v>ФВ 501 AL gold комплект фасадов для корпусов В 509</v>
      </c>
      <c r="D158" s="893" t="s">
        <v>2638</v>
      </c>
      <c r="E158" s="894" t="s">
        <v>2267</v>
      </c>
      <c r="F158" s="895"/>
      <c r="G158" s="895"/>
      <c r="H158" s="896"/>
      <c r="I158" s="654">
        <v>15</v>
      </c>
      <c r="J158" s="898">
        <v>6175</v>
      </c>
      <c r="K158" s="981">
        <f t="shared" si="15"/>
        <v>4621</v>
      </c>
      <c r="L158" s="927"/>
      <c r="M158" s="929"/>
      <c r="N158" s="930"/>
    </row>
    <row r="159" spans="2:14" ht="41.25" customHeight="1">
      <c r="B159" s="892" t="s">
        <v>3976</v>
      </c>
      <c r="C159" s="885" t="str">
        <f>B159&amp;" комплект фасадов "&amp;"для корпусов "&amp;E159&amp;", "&amp;F159&amp;", "&amp;G159</f>
        <v>ФВ 601 AL gold комплект фасадов для корпусов В 609, П 601 В, ПД 600 В</v>
      </c>
      <c r="D159" s="893" t="s">
        <v>2570</v>
      </c>
      <c r="E159" s="894" t="s">
        <v>2272</v>
      </c>
      <c r="F159" s="895" t="s">
        <v>2112</v>
      </c>
      <c r="G159" s="895" t="s">
        <v>2116</v>
      </c>
      <c r="H159" s="896"/>
      <c r="I159" s="1325">
        <v>18</v>
      </c>
      <c r="J159" s="898">
        <v>6699</v>
      </c>
      <c r="K159" s="981">
        <f t="shared" si="15"/>
        <v>5013</v>
      </c>
      <c r="L159" s="927"/>
      <c r="M159" s="929"/>
      <c r="N159" s="930"/>
    </row>
    <row r="160" spans="2:14" ht="41.25" customHeight="1">
      <c r="B160" s="892" t="s">
        <v>3638</v>
      </c>
      <c r="C160" s="885" t="str">
        <f>B160&amp;" комплект фасадов "&amp;"для корпусов "&amp;E160&amp;", "&amp;H160</f>
        <v>ФВ 301 AL black Мору комплект фасадов для корпусов В 309, В 991 У</v>
      </c>
      <c r="D160" s="893" t="s">
        <v>2623</v>
      </c>
      <c r="E160" s="894" t="s">
        <v>2247</v>
      </c>
      <c r="F160" s="895"/>
      <c r="G160" s="895"/>
      <c r="H160" s="896" t="s">
        <v>2624</v>
      </c>
      <c r="I160" s="1328">
        <v>9</v>
      </c>
      <c r="J160" s="898">
        <v>8579</v>
      </c>
      <c r="K160" s="981">
        <f t="shared" si="15"/>
        <v>6419</v>
      </c>
      <c r="L160" s="927"/>
      <c r="M160" s="929"/>
      <c r="N160" s="930"/>
    </row>
    <row r="161" spans="2:14" ht="41.25" customHeight="1">
      <c r="B161" s="892" t="s">
        <v>3639</v>
      </c>
      <c r="C161" s="885" t="str">
        <f t="shared" ref="C161:C167" si="17">B161&amp;" комплект фасадов "&amp;"для корпусов "&amp;E161</f>
        <v>ФВ 301-2 AL black Мору комплект фасадов для корпусов В 609</v>
      </c>
      <c r="D161" s="893" t="s">
        <v>2626</v>
      </c>
      <c r="E161" s="894" t="s">
        <v>2272</v>
      </c>
      <c r="F161" s="895"/>
      <c r="G161" s="895"/>
      <c r="H161" s="896"/>
      <c r="I161" s="1328">
        <v>12</v>
      </c>
      <c r="J161" s="898">
        <v>17154</v>
      </c>
      <c r="K161" s="981">
        <f t="shared" si="15"/>
        <v>12835</v>
      </c>
      <c r="L161" s="927"/>
      <c r="M161" s="929"/>
      <c r="N161" s="930"/>
    </row>
    <row r="162" spans="2:14" ht="41.25" customHeight="1">
      <c r="B162" s="892" t="s">
        <v>3640</v>
      </c>
      <c r="C162" s="885" t="str">
        <f t="shared" si="17"/>
        <v>ФВ 351 AL black Мору комплект фасадов для корпусов В 359</v>
      </c>
      <c r="D162" s="893" t="s">
        <v>2628</v>
      </c>
      <c r="E162" s="894" t="s">
        <v>2252</v>
      </c>
      <c r="F162" s="895"/>
      <c r="G162" s="895"/>
      <c r="H162" s="896"/>
      <c r="I162" s="1328">
        <v>11</v>
      </c>
      <c r="J162" s="898">
        <v>9488</v>
      </c>
      <c r="K162" s="981">
        <f t="shared" si="15"/>
        <v>7099</v>
      </c>
      <c r="L162" s="927"/>
      <c r="M162" s="929"/>
      <c r="N162" s="930"/>
    </row>
    <row r="163" spans="2:14" ht="41.25" customHeight="1">
      <c r="B163" s="892" t="s">
        <v>3641</v>
      </c>
      <c r="C163" s="885" t="str">
        <f t="shared" si="17"/>
        <v>ФВ 351-2 AL black Мору комплект фасадов для корпусов В 709</v>
      </c>
      <c r="D163" s="893" t="s">
        <v>2630</v>
      </c>
      <c r="E163" s="894" t="s">
        <v>2279</v>
      </c>
      <c r="F163" s="895"/>
      <c r="G163" s="895"/>
      <c r="H163" s="896"/>
      <c r="I163" s="1328">
        <v>14</v>
      </c>
      <c r="J163" s="898">
        <v>18972</v>
      </c>
      <c r="K163" s="981">
        <f t="shared" si="15"/>
        <v>14195</v>
      </c>
      <c r="L163" s="927"/>
      <c r="M163" s="929"/>
      <c r="N163" s="930"/>
    </row>
    <row r="164" spans="2:14" ht="41.25" customHeight="1">
      <c r="B164" s="892" t="s">
        <v>3642</v>
      </c>
      <c r="C164" s="885" t="str">
        <f t="shared" si="17"/>
        <v>ФВ 401 AL black Мору комплект фасадов для корпусов В 409</v>
      </c>
      <c r="D164" s="893" t="s">
        <v>2632</v>
      </c>
      <c r="E164" s="894" t="s">
        <v>2257</v>
      </c>
      <c r="F164" s="895"/>
      <c r="G164" s="895"/>
      <c r="H164" s="896"/>
      <c r="I164" s="1328">
        <v>12</v>
      </c>
      <c r="J164" s="898">
        <v>10394</v>
      </c>
      <c r="K164" s="981">
        <f t="shared" si="15"/>
        <v>7777</v>
      </c>
      <c r="L164" s="927"/>
      <c r="M164" s="929"/>
      <c r="N164" s="930"/>
    </row>
    <row r="165" spans="2:14" ht="41.25" customHeight="1">
      <c r="B165" s="892" t="s">
        <v>3643</v>
      </c>
      <c r="C165" s="885" t="str">
        <f t="shared" si="17"/>
        <v>ФВ 401-2 AL black Мору комплект фасадов для корпусов В 809</v>
      </c>
      <c r="D165" s="893" t="s">
        <v>2634</v>
      </c>
      <c r="E165" s="894" t="s">
        <v>2284</v>
      </c>
      <c r="F165" s="895"/>
      <c r="G165" s="895"/>
      <c r="H165" s="896"/>
      <c r="I165" s="1328">
        <v>16</v>
      </c>
      <c r="J165" s="898">
        <v>20791</v>
      </c>
      <c r="K165" s="981">
        <f t="shared" si="15"/>
        <v>15556</v>
      </c>
      <c r="L165" s="927"/>
      <c r="M165" s="929"/>
      <c r="N165" s="930"/>
    </row>
    <row r="166" spans="2:14" ht="41.25" customHeight="1">
      <c r="B166" s="892" t="s">
        <v>3644</v>
      </c>
      <c r="C166" s="885" t="str">
        <f t="shared" si="17"/>
        <v>ФВ 451 AL black Мору комплект фасадов для корпусов В 459</v>
      </c>
      <c r="D166" s="893" t="s">
        <v>2636</v>
      </c>
      <c r="E166" s="894" t="s">
        <v>2262</v>
      </c>
      <c r="F166" s="895"/>
      <c r="G166" s="895"/>
      <c r="H166" s="896"/>
      <c r="I166" s="1328">
        <v>14</v>
      </c>
      <c r="J166" s="898">
        <v>11303</v>
      </c>
      <c r="K166" s="981">
        <f t="shared" si="15"/>
        <v>8457</v>
      </c>
      <c r="L166" s="927"/>
      <c r="M166" s="929"/>
      <c r="N166" s="930"/>
    </row>
    <row r="167" spans="2:14" ht="41.25" customHeight="1">
      <c r="B167" s="892" t="s">
        <v>3645</v>
      </c>
      <c r="C167" s="885" t="str">
        <f t="shared" si="17"/>
        <v>ФВ 501 AL black Мору комплект фасадов для корпусов В 509</v>
      </c>
      <c r="D167" s="893" t="s">
        <v>2638</v>
      </c>
      <c r="E167" s="894" t="s">
        <v>2267</v>
      </c>
      <c r="F167" s="895"/>
      <c r="G167" s="895"/>
      <c r="H167" s="896"/>
      <c r="I167" s="654">
        <v>15</v>
      </c>
      <c r="J167" s="898">
        <v>12213</v>
      </c>
      <c r="K167" s="981">
        <f t="shared" si="15"/>
        <v>9138</v>
      </c>
      <c r="L167" s="927"/>
      <c r="M167" s="929"/>
      <c r="N167" s="930"/>
    </row>
    <row r="168" spans="2:14" ht="41.25" customHeight="1">
      <c r="B168" s="892" t="s">
        <v>3598</v>
      </c>
      <c r="C168" s="885" t="str">
        <f>B168&amp;" комплект фасадов "&amp;"для корпусов "&amp;E168&amp;", "&amp;F168&amp;", "&amp;G168</f>
        <v>ФВ 601 AL black Мору комплект фасадов для корпусов В 609, П 601 В, ПД 600 В</v>
      </c>
      <c r="D168" s="893" t="s">
        <v>2570</v>
      </c>
      <c r="E168" s="894" t="s">
        <v>2272</v>
      </c>
      <c r="F168" s="895" t="s">
        <v>2112</v>
      </c>
      <c r="G168" s="895" t="s">
        <v>2116</v>
      </c>
      <c r="H168" s="896"/>
      <c r="I168" s="1328">
        <v>18</v>
      </c>
      <c r="J168" s="898">
        <v>14028</v>
      </c>
      <c r="K168" s="981">
        <f t="shared" si="15"/>
        <v>10496</v>
      </c>
      <c r="L168" s="927"/>
      <c r="M168" s="929"/>
      <c r="N168" s="930"/>
    </row>
    <row r="169" spans="2:14" ht="41.25" customHeight="1">
      <c r="B169" s="892" t="s">
        <v>3646</v>
      </c>
      <c r="C169" s="885" t="str">
        <f>B169&amp;" комплект фасадов "&amp;"для корпусов "&amp;E169&amp;", "&amp;H169</f>
        <v>ФВ 301 AL gold Мору комплект фасадов для корпусов В 309, В 991 У</v>
      </c>
      <c r="D169" s="893" t="s">
        <v>2623</v>
      </c>
      <c r="E169" s="894" t="s">
        <v>2247</v>
      </c>
      <c r="F169" s="895"/>
      <c r="G169" s="895"/>
      <c r="H169" s="896" t="s">
        <v>2624</v>
      </c>
      <c r="I169" s="1328">
        <v>9</v>
      </c>
      <c r="J169" s="898">
        <v>8579</v>
      </c>
      <c r="K169" s="981">
        <f t="shared" ref="K169:K177" si="18">ROUNDUP(CEILING(J169*(1-скидка),1)*(1+наценка),1)</f>
        <v>6419</v>
      </c>
      <c r="L169" s="927"/>
      <c r="M169" s="929"/>
      <c r="N169" s="930"/>
    </row>
    <row r="170" spans="2:14" ht="41.25" customHeight="1">
      <c r="B170" s="892" t="s">
        <v>3647</v>
      </c>
      <c r="C170" s="885" t="str">
        <f t="shared" ref="C170:C176" si="19">B170&amp;" комплект фасадов "&amp;"для корпусов "&amp;E170</f>
        <v>ФВ 301-2 AL gold Мору комплект фасадов для корпусов В 609</v>
      </c>
      <c r="D170" s="893" t="s">
        <v>2626</v>
      </c>
      <c r="E170" s="894" t="s">
        <v>2272</v>
      </c>
      <c r="F170" s="895"/>
      <c r="G170" s="895"/>
      <c r="H170" s="896"/>
      <c r="I170" s="1328">
        <v>12</v>
      </c>
      <c r="J170" s="898">
        <v>17154</v>
      </c>
      <c r="K170" s="981">
        <f t="shared" si="18"/>
        <v>12835</v>
      </c>
      <c r="L170" s="927"/>
      <c r="M170" s="929"/>
      <c r="N170" s="930"/>
    </row>
    <row r="171" spans="2:14" ht="41.25" customHeight="1">
      <c r="B171" s="892" t="s">
        <v>3648</v>
      </c>
      <c r="C171" s="885" t="str">
        <f t="shared" si="19"/>
        <v>ФВ 351 AL gold Мору комплект фасадов для корпусов В 359</v>
      </c>
      <c r="D171" s="893" t="s">
        <v>2628</v>
      </c>
      <c r="E171" s="894" t="s">
        <v>2252</v>
      </c>
      <c r="F171" s="895"/>
      <c r="G171" s="895"/>
      <c r="H171" s="896"/>
      <c r="I171" s="1328">
        <v>11</v>
      </c>
      <c r="J171" s="898">
        <v>9488</v>
      </c>
      <c r="K171" s="981">
        <f t="shared" si="18"/>
        <v>7099</v>
      </c>
      <c r="L171" s="927"/>
      <c r="M171" s="929"/>
      <c r="N171" s="930"/>
    </row>
    <row r="172" spans="2:14" ht="41.25" customHeight="1">
      <c r="B172" s="892" t="s">
        <v>3649</v>
      </c>
      <c r="C172" s="885" t="str">
        <f t="shared" si="19"/>
        <v>ФВ 351-2 AL gold Мору комплект фасадов для корпусов В 709</v>
      </c>
      <c r="D172" s="893" t="s">
        <v>2630</v>
      </c>
      <c r="E172" s="894" t="s">
        <v>2279</v>
      </c>
      <c r="F172" s="895"/>
      <c r="G172" s="895"/>
      <c r="H172" s="896"/>
      <c r="I172" s="1328">
        <v>14</v>
      </c>
      <c r="J172" s="898">
        <v>18972</v>
      </c>
      <c r="K172" s="981">
        <f t="shared" si="18"/>
        <v>14195</v>
      </c>
      <c r="L172" s="927"/>
      <c r="M172" s="929"/>
      <c r="N172" s="930"/>
    </row>
    <row r="173" spans="2:14" ht="41.25" customHeight="1">
      <c r="B173" s="892" t="s">
        <v>3650</v>
      </c>
      <c r="C173" s="885" t="str">
        <f t="shared" si="19"/>
        <v>ФВ 401 AL gold Мору комплект фасадов для корпусов В 409</v>
      </c>
      <c r="D173" s="893" t="s">
        <v>2632</v>
      </c>
      <c r="E173" s="894" t="s">
        <v>2257</v>
      </c>
      <c r="F173" s="895"/>
      <c r="G173" s="895"/>
      <c r="H173" s="896"/>
      <c r="I173" s="1328">
        <v>12</v>
      </c>
      <c r="J173" s="898">
        <v>10394</v>
      </c>
      <c r="K173" s="981">
        <f t="shared" si="18"/>
        <v>7777</v>
      </c>
      <c r="L173" s="927"/>
      <c r="M173" s="929"/>
      <c r="N173" s="930"/>
    </row>
    <row r="174" spans="2:14" ht="41.25" customHeight="1">
      <c r="B174" s="892" t="s">
        <v>3651</v>
      </c>
      <c r="C174" s="885" t="str">
        <f t="shared" si="19"/>
        <v>ФВ 401-2 AL gold Мору комплект фасадов для корпусов В 809</v>
      </c>
      <c r="D174" s="893" t="s">
        <v>2634</v>
      </c>
      <c r="E174" s="894" t="s">
        <v>2284</v>
      </c>
      <c r="F174" s="895"/>
      <c r="G174" s="895"/>
      <c r="H174" s="896"/>
      <c r="I174" s="1328">
        <v>16</v>
      </c>
      <c r="J174" s="898">
        <v>20791</v>
      </c>
      <c r="K174" s="981">
        <f t="shared" si="18"/>
        <v>15556</v>
      </c>
      <c r="L174" s="927"/>
      <c r="M174" s="929"/>
      <c r="N174" s="930"/>
    </row>
    <row r="175" spans="2:14" ht="41.25" customHeight="1">
      <c r="B175" s="892" t="s">
        <v>3652</v>
      </c>
      <c r="C175" s="885" t="str">
        <f t="shared" si="19"/>
        <v>ФВ 451 AL gold Мору комплект фасадов для корпусов В 459</v>
      </c>
      <c r="D175" s="893" t="s">
        <v>2636</v>
      </c>
      <c r="E175" s="894" t="s">
        <v>2262</v>
      </c>
      <c r="F175" s="895"/>
      <c r="G175" s="895"/>
      <c r="H175" s="896"/>
      <c r="I175" s="1328">
        <v>14</v>
      </c>
      <c r="J175" s="898">
        <v>11303</v>
      </c>
      <c r="K175" s="981">
        <f t="shared" si="18"/>
        <v>8457</v>
      </c>
      <c r="L175" s="927"/>
      <c r="M175" s="929"/>
      <c r="N175" s="930"/>
    </row>
    <row r="176" spans="2:14" ht="41.25" customHeight="1">
      <c r="B176" s="892" t="s">
        <v>3653</v>
      </c>
      <c r="C176" s="885" t="str">
        <f t="shared" si="19"/>
        <v>ФВ 501 AL gold Мору комплект фасадов для корпусов В 509</v>
      </c>
      <c r="D176" s="893" t="s">
        <v>2638</v>
      </c>
      <c r="E176" s="894" t="s">
        <v>2267</v>
      </c>
      <c r="F176" s="895"/>
      <c r="G176" s="895"/>
      <c r="H176" s="896"/>
      <c r="I176" s="654">
        <v>15</v>
      </c>
      <c r="J176" s="898">
        <v>12213</v>
      </c>
      <c r="K176" s="981">
        <f t="shared" si="18"/>
        <v>9138</v>
      </c>
      <c r="L176" s="927"/>
      <c r="M176" s="929"/>
      <c r="N176" s="930"/>
    </row>
    <row r="177" spans="2:14" ht="41.25" customHeight="1">
      <c r="B177" s="892" t="s">
        <v>3606</v>
      </c>
      <c r="C177" s="885" t="str">
        <f>B177&amp;" комплект фасадов "&amp;"для корпусов "&amp;E177&amp;", "&amp;F177&amp;", "&amp;G177</f>
        <v>ФВ 601 AL gold Мору комплект фасадов для корпусов В 609, П 601 В, ПД 600 В</v>
      </c>
      <c r="D177" s="893" t="s">
        <v>2570</v>
      </c>
      <c r="E177" s="894" t="s">
        <v>2272</v>
      </c>
      <c r="F177" s="895" t="s">
        <v>2112</v>
      </c>
      <c r="G177" s="895" t="s">
        <v>2116</v>
      </c>
      <c r="H177" s="896"/>
      <c r="I177" s="1328">
        <v>18</v>
      </c>
      <c r="J177" s="898">
        <v>14028</v>
      </c>
      <c r="K177" s="981">
        <f t="shared" si="18"/>
        <v>10496</v>
      </c>
      <c r="L177" s="927"/>
      <c r="M177" s="929"/>
      <c r="N177" s="930"/>
    </row>
    <row r="178" spans="2:14" ht="41.25" customHeight="1">
      <c r="B178" s="1698" t="s">
        <v>2639</v>
      </c>
      <c r="C178" s="1684"/>
      <c r="D178" s="1684"/>
      <c r="E178" s="1684"/>
      <c r="F178" s="1684"/>
      <c r="G178" s="1684"/>
      <c r="H178" s="1684"/>
      <c r="I178" s="1684"/>
      <c r="J178" s="1684"/>
      <c r="K178" s="1684"/>
      <c r="L178" s="927"/>
      <c r="M178" s="929"/>
      <c r="N178" s="930"/>
    </row>
    <row r="179" spans="2:14" ht="41.25" customHeight="1">
      <c r="B179" s="884" t="s">
        <v>3318</v>
      </c>
      <c r="C179" s="885" t="str">
        <f>B179&amp;" комплект фасадов "&amp;"для корпусов "&amp;H179</f>
        <v>ПБ 921 У МДФ Элис комплект фасадов для корпусов В 991 У</v>
      </c>
      <c r="D179" s="886" t="s">
        <v>3359</v>
      </c>
      <c r="E179" s="887"/>
      <c r="F179" s="888"/>
      <c r="G179" s="888"/>
      <c r="H179" s="885" t="s">
        <v>2624</v>
      </c>
      <c r="I179" s="889">
        <v>1</v>
      </c>
      <c r="J179" s="890">
        <v>337</v>
      </c>
      <c r="K179" s="981">
        <f>ROUNDUP(CEILING(J179*(1-скидка),1)*(1+наценка),1)</f>
        <v>253</v>
      </c>
      <c r="L179" s="927"/>
      <c r="M179" s="929"/>
      <c r="N179" s="930"/>
    </row>
    <row r="180" spans="2:14" ht="224.1" customHeight="1" thickBot="1">
      <c r="B180" s="1588" t="s">
        <v>4017</v>
      </c>
      <c r="C180" s="1589"/>
      <c r="D180" s="1678"/>
      <c r="E180" s="1589"/>
      <c r="F180" s="1589"/>
      <c r="G180" s="1589"/>
      <c r="H180" s="1589"/>
      <c r="I180" s="1678"/>
      <c r="J180" s="1589"/>
      <c r="K180" s="1589"/>
      <c r="L180" s="800"/>
      <c r="M180" s="787"/>
      <c r="N180" s="788"/>
    </row>
    <row r="181" spans="2:14" ht="41.25" customHeight="1">
      <c r="B181" s="1605" t="s">
        <v>2640</v>
      </c>
      <c r="C181" s="1606"/>
      <c r="D181" s="1606"/>
      <c r="E181" s="1606"/>
      <c r="F181" s="1606"/>
      <c r="G181" s="1606"/>
      <c r="H181" s="1606"/>
      <c r="I181" s="1606"/>
      <c r="J181" s="1606"/>
      <c r="K181" s="1606"/>
      <c r="L181" s="1007"/>
      <c r="M181" s="1007"/>
      <c r="N181" s="1008"/>
    </row>
    <row r="182" spans="2:14" ht="41.25" customHeight="1">
      <c r="B182" s="884" t="s">
        <v>3428</v>
      </c>
      <c r="C182" s="885" t="str">
        <f t="shared" ref="C182:C187" si="20">B182&amp;" комплект фасадов "&amp;"для корпусов "&amp;E182</f>
        <v>ФВ 150 МДФ Элис Ф-01 комплект фасадов для корпусов В 150</v>
      </c>
      <c r="D182" s="886" t="s">
        <v>2586</v>
      </c>
      <c r="E182" s="887" t="s">
        <v>2294</v>
      </c>
      <c r="F182" s="888"/>
      <c r="G182" s="888"/>
      <c r="H182" s="885"/>
      <c r="I182" s="889">
        <v>2</v>
      </c>
      <c r="J182" s="890">
        <v>694</v>
      </c>
      <c r="K182" s="977">
        <f t="shared" ref="K182:K214" si="21">ROUNDUP(CEILING(J182*(1-скидка),1)*(1+наценка),1)</f>
        <v>520</v>
      </c>
      <c r="L182" s="937"/>
      <c r="M182" s="938"/>
      <c r="N182" s="939"/>
    </row>
    <row r="183" spans="2:14" ht="41.25" customHeight="1">
      <c r="B183" s="884" t="s">
        <v>3429</v>
      </c>
      <c r="C183" s="885" t="str">
        <f t="shared" si="20"/>
        <v>ФВ 150 МДФ Элис Ф-02 комплект фасадов для корпусов В 150</v>
      </c>
      <c r="D183" s="886" t="s">
        <v>2586</v>
      </c>
      <c r="E183" s="887" t="s">
        <v>2294</v>
      </c>
      <c r="F183" s="888"/>
      <c r="G183" s="888"/>
      <c r="H183" s="885"/>
      <c r="I183" s="889">
        <v>3</v>
      </c>
      <c r="J183" s="890">
        <v>749</v>
      </c>
      <c r="K183" s="977">
        <f t="shared" si="21"/>
        <v>561</v>
      </c>
      <c r="L183" s="937"/>
      <c r="M183" s="938"/>
      <c r="N183" s="939"/>
    </row>
    <row r="184" spans="2:14" ht="41.25" customHeight="1">
      <c r="B184" s="884" t="s">
        <v>3430</v>
      </c>
      <c r="C184" s="885" t="str">
        <f t="shared" si="20"/>
        <v>ФВ 200 МДФ Элис Ф-01 комплект фасадов для корпусов В 200</v>
      </c>
      <c r="D184" s="886" t="s">
        <v>2588</v>
      </c>
      <c r="E184" s="887" t="s">
        <v>2299</v>
      </c>
      <c r="F184" s="888"/>
      <c r="G184" s="888"/>
      <c r="H184" s="885"/>
      <c r="I184" s="889">
        <v>3</v>
      </c>
      <c r="J184" s="890">
        <v>861</v>
      </c>
      <c r="K184" s="977">
        <f t="shared" si="21"/>
        <v>645</v>
      </c>
      <c r="L184" s="937"/>
      <c r="M184" s="938"/>
      <c r="N184" s="939"/>
    </row>
    <row r="185" spans="2:14" ht="41.25" customHeight="1">
      <c r="B185" s="884" t="s">
        <v>3431</v>
      </c>
      <c r="C185" s="885" t="str">
        <f t="shared" si="20"/>
        <v>ФВ 200 МДФ Элис Ф-02 комплект фасадов для корпусов В 200</v>
      </c>
      <c r="D185" s="886" t="s">
        <v>2588</v>
      </c>
      <c r="E185" s="887" t="s">
        <v>2299</v>
      </c>
      <c r="F185" s="888"/>
      <c r="G185" s="888"/>
      <c r="H185" s="885"/>
      <c r="I185" s="889">
        <v>3</v>
      </c>
      <c r="J185" s="890">
        <v>928</v>
      </c>
      <c r="K185" s="977">
        <f t="shared" si="21"/>
        <v>695</v>
      </c>
      <c r="L185" s="937"/>
      <c r="M185" s="938"/>
      <c r="N185" s="939"/>
    </row>
    <row r="186" spans="2:14" ht="41.25" customHeight="1">
      <c r="B186" s="884" t="s">
        <v>3432</v>
      </c>
      <c r="C186" s="885" t="str">
        <f t="shared" si="20"/>
        <v>ФВ 250 МДФ Элис Ф-01 комплект фасадов для корпусов В 250</v>
      </c>
      <c r="D186" s="886" t="s">
        <v>2644</v>
      </c>
      <c r="E186" s="887" t="s">
        <v>2303</v>
      </c>
      <c r="F186" s="888"/>
      <c r="G186" s="888"/>
      <c r="H186" s="885"/>
      <c r="I186" s="889">
        <v>3</v>
      </c>
      <c r="J186" s="890">
        <v>1025</v>
      </c>
      <c r="K186" s="977">
        <f t="shared" si="21"/>
        <v>767</v>
      </c>
      <c r="L186" s="937"/>
      <c r="M186" s="938"/>
      <c r="N186" s="939"/>
    </row>
    <row r="187" spans="2:14" ht="41.25" customHeight="1">
      <c r="B187" s="884" t="s">
        <v>3433</v>
      </c>
      <c r="C187" s="885" t="str">
        <f t="shared" si="20"/>
        <v>ФВ 250 МДФ Элис Ф-02 комплект фасадов для корпусов В 250</v>
      </c>
      <c r="D187" s="886" t="s">
        <v>2644</v>
      </c>
      <c r="E187" s="887" t="s">
        <v>2303</v>
      </c>
      <c r="F187" s="888"/>
      <c r="G187" s="888"/>
      <c r="H187" s="885"/>
      <c r="I187" s="889">
        <v>4</v>
      </c>
      <c r="J187" s="890">
        <v>1112</v>
      </c>
      <c r="K187" s="977">
        <f t="shared" si="21"/>
        <v>832</v>
      </c>
      <c r="L187" s="937"/>
      <c r="M187" s="938"/>
      <c r="N187" s="939"/>
    </row>
    <row r="188" spans="2:14" ht="41.25" customHeight="1">
      <c r="B188" s="884" t="s">
        <v>3434</v>
      </c>
      <c r="C188" s="885" t="str">
        <f>B188&amp;" комплект фасадов "&amp;"для корпусов "&amp;E188&amp;", "&amp;H188</f>
        <v>Ф 300 МДФ Элис Ф-01 комплект фасадов для корпусов В 300, В 990 У</v>
      </c>
      <c r="D188" s="886" t="s">
        <v>2572</v>
      </c>
      <c r="E188" s="887" t="s">
        <v>2307</v>
      </c>
      <c r="F188" s="888"/>
      <c r="G188" s="888"/>
      <c r="H188" s="885" t="s">
        <v>2646</v>
      </c>
      <c r="I188" s="889">
        <v>4</v>
      </c>
      <c r="J188" s="890">
        <v>1189</v>
      </c>
      <c r="K188" s="977">
        <f t="shared" si="21"/>
        <v>890</v>
      </c>
      <c r="L188" s="937"/>
      <c r="M188" s="938"/>
      <c r="N188" s="939"/>
    </row>
    <row r="189" spans="2:14" ht="41.25" customHeight="1">
      <c r="B189" s="884" t="s">
        <v>3435</v>
      </c>
      <c r="C189" s="885" t="str">
        <f>B189&amp;" комплект фасадов "&amp;"для корпусов "&amp;E189&amp;", "&amp;H189</f>
        <v>Ф 300 МДФ Элис Ф-02 комплект фасадов для корпусов В 300, В 990 У</v>
      </c>
      <c r="D189" s="886" t="s">
        <v>2572</v>
      </c>
      <c r="E189" s="887" t="s">
        <v>2307</v>
      </c>
      <c r="F189" s="888"/>
      <c r="G189" s="888"/>
      <c r="H189" s="885" t="s">
        <v>2646</v>
      </c>
      <c r="I189" s="889">
        <v>4</v>
      </c>
      <c r="J189" s="890">
        <v>1292</v>
      </c>
      <c r="K189" s="977">
        <f t="shared" si="21"/>
        <v>967</v>
      </c>
      <c r="L189" s="937"/>
      <c r="M189" s="938"/>
      <c r="N189" s="939"/>
    </row>
    <row r="190" spans="2:14" ht="41.25" customHeight="1">
      <c r="B190" s="884" t="s">
        <v>3436</v>
      </c>
      <c r="C190" s="885" t="str">
        <f>B190&amp;" комплект фасадов "&amp;"для корпусов "&amp;E190</f>
        <v>Ф 300-2 МДФ Элис Ф-01 комплект фасадов для корпусов В 600</v>
      </c>
      <c r="D190" s="886" t="s">
        <v>2573</v>
      </c>
      <c r="E190" s="887" t="s">
        <v>2327</v>
      </c>
      <c r="F190" s="888"/>
      <c r="G190" s="888"/>
      <c r="H190" s="885"/>
      <c r="I190" s="889">
        <v>7</v>
      </c>
      <c r="J190" s="890">
        <v>2377</v>
      </c>
      <c r="K190" s="977">
        <f t="shared" si="21"/>
        <v>1779</v>
      </c>
      <c r="L190" s="937"/>
      <c r="M190" s="938"/>
      <c r="N190" s="939"/>
    </row>
    <row r="191" spans="2:14" ht="41.25" customHeight="1">
      <c r="B191" s="884" t="s">
        <v>3437</v>
      </c>
      <c r="C191" s="885" t="str">
        <f>B191&amp;" комплект фасадов "&amp;"для корпусов "&amp;E191</f>
        <v>Ф 300-2 МДФ Элис Ф-02 комплект фасадов для корпусов В 600</v>
      </c>
      <c r="D191" s="886" t="s">
        <v>2573</v>
      </c>
      <c r="E191" s="887" t="s">
        <v>2327</v>
      </c>
      <c r="F191" s="888"/>
      <c r="G191" s="888"/>
      <c r="H191" s="885"/>
      <c r="I191" s="889">
        <v>9</v>
      </c>
      <c r="J191" s="890">
        <v>2586</v>
      </c>
      <c r="K191" s="977">
        <f t="shared" si="21"/>
        <v>1935</v>
      </c>
      <c r="L191" s="937"/>
      <c r="M191" s="938"/>
      <c r="N191" s="939"/>
    </row>
    <row r="192" spans="2:14" ht="41.25" customHeight="1">
      <c r="B192" s="884" t="s">
        <v>3438</v>
      </c>
      <c r="C192" s="885" t="str">
        <f t="shared" ref="C192:C199" si="22">B192&amp;" комплект фасадов "&amp;"для корпусов "&amp;E192</f>
        <v>Ф 350 МДФ Элис Ф-01 комплект фасадов для корпусов В 350</v>
      </c>
      <c r="D192" s="886" t="s">
        <v>2575</v>
      </c>
      <c r="E192" s="887" t="s">
        <v>2311</v>
      </c>
      <c r="F192" s="888"/>
      <c r="G192" s="888"/>
      <c r="H192" s="885"/>
      <c r="I192" s="889">
        <v>4</v>
      </c>
      <c r="J192" s="890">
        <v>1352</v>
      </c>
      <c r="K192" s="977">
        <f t="shared" si="21"/>
        <v>1012</v>
      </c>
      <c r="L192" s="937"/>
      <c r="M192" s="938"/>
      <c r="N192" s="939"/>
    </row>
    <row r="193" spans="2:14" ht="41.25" customHeight="1">
      <c r="B193" s="884" t="s">
        <v>3439</v>
      </c>
      <c r="C193" s="885" t="str">
        <f t="shared" si="22"/>
        <v>Ф 350 МДФ Элис Ф-02 комплект фасадов для корпусов В 350</v>
      </c>
      <c r="D193" s="886" t="s">
        <v>2575</v>
      </c>
      <c r="E193" s="887" t="s">
        <v>2311</v>
      </c>
      <c r="F193" s="888"/>
      <c r="G193" s="888"/>
      <c r="H193" s="885"/>
      <c r="I193" s="889">
        <v>5</v>
      </c>
      <c r="J193" s="890">
        <v>1475</v>
      </c>
      <c r="K193" s="977">
        <f t="shared" si="21"/>
        <v>1104</v>
      </c>
      <c r="L193" s="937"/>
      <c r="M193" s="938"/>
      <c r="N193" s="939"/>
    </row>
    <row r="194" spans="2:14" ht="41.25" customHeight="1">
      <c r="B194" s="884" t="s">
        <v>3440</v>
      </c>
      <c r="C194" s="885" t="str">
        <f t="shared" si="22"/>
        <v>Ф 350-2 МДФ Элис Ф-01 комплект фасадов для корпусов В 700</v>
      </c>
      <c r="D194" s="886" t="s">
        <v>2576</v>
      </c>
      <c r="E194" s="887" t="s">
        <v>2332</v>
      </c>
      <c r="F194" s="888"/>
      <c r="G194" s="888"/>
      <c r="H194" s="885"/>
      <c r="I194" s="889">
        <v>8</v>
      </c>
      <c r="J194" s="890">
        <v>2706</v>
      </c>
      <c r="K194" s="977">
        <f t="shared" si="21"/>
        <v>2025</v>
      </c>
      <c r="L194" s="937"/>
      <c r="M194" s="938"/>
      <c r="N194" s="939"/>
    </row>
    <row r="195" spans="2:14" ht="41.25" customHeight="1">
      <c r="B195" s="892" t="s">
        <v>3441</v>
      </c>
      <c r="C195" s="885" t="str">
        <f t="shared" si="22"/>
        <v>Ф 350-2 МДФ Элис Ф-02 комплект фасадов для корпусов В 700</v>
      </c>
      <c r="D195" s="893" t="s">
        <v>2576</v>
      </c>
      <c r="E195" s="894" t="s">
        <v>2332</v>
      </c>
      <c r="F195" s="895"/>
      <c r="G195" s="895"/>
      <c r="H195" s="896"/>
      <c r="I195" s="1005">
        <v>10</v>
      </c>
      <c r="J195" s="898">
        <v>2949</v>
      </c>
      <c r="K195" s="981">
        <f t="shared" si="21"/>
        <v>2207</v>
      </c>
      <c r="L195" s="927"/>
      <c r="M195" s="938"/>
      <c r="N195" s="939"/>
    </row>
    <row r="196" spans="2:14" ht="41.25" customHeight="1">
      <c r="B196" s="892" t="s">
        <v>3442</v>
      </c>
      <c r="C196" s="885" t="str">
        <f t="shared" si="22"/>
        <v>Ф 400 МДФ Элис Ф-01 комплект фасадов для корпусов В 400</v>
      </c>
      <c r="D196" s="893" t="s">
        <v>2578</v>
      </c>
      <c r="E196" s="894" t="s">
        <v>2315</v>
      </c>
      <c r="F196" s="895"/>
      <c r="G196" s="895"/>
      <c r="H196" s="896"/>
      <c r="I196" s="1005">
        <v>5</v>
      </c>
      <c r="J196" s="898">
        <v>1516</v>
      </c>
      <c r="K196" s="981">
        <f t="shared" si="21"/>
        <v>1135</v>
      </c>
      <c r="L196" s="927"/>
      <c r="M196" s="938"/>
      <c r="N196" s="939"/>
    </row>
    <row r="197" spans="2:14" ht="41.25" customHeight="1">
      <c r="B197" s="884" t="s">
        <v>3443</v>
      </c>
      <c r="C197" s="885" t="str">
        <f t="shared" si="22"/>
        <v>Ф 400 МДФ Элис Ф-02 комплект фасадов для корпусов В 400</v>
      </c>
      <c r="D197" s="886" t="s">
        <v>2578</v>
      </c>
      <c r="E197" s="887" t="s">
        <v>2315</v>
      </c>
      <c r="F197" s="888"/>
      <c r="G197" s="888"/>
      <c r="H197" s="885"/>
      <c r="I197" s="889">
        <v>6</v>
      </c>
      <c r="J197" s="898">
        <v>1658</v>
      </c>
      <c r="K197" s="981">
        <f t="shared" si="21"/>
        <v>1241</v>
      </c>
      <c r="L197" s="927"/>
      <c r="M197" s="938"/>
      <c r="N197" s="939"/>
    </row>
    <row r="198" spans="2:14" ht="41.25" customHeight="1">
      <c r="B198" s="884" t="s">
        <v>3444</v>
      </c>
      <c r="C198" s="885" t="str">
        <f t="shared" si="22"/>
        <v>Ф 400-2 МДФ Элис Ф-01 комплект фасадов для корпусов В 800</v>
      </c>
      <c r="D198" s="886" t="s">
        <v>2579</v>
      </c>
      <c r="E198" s="887" t="s">
        <v>2336</v>
      </c>
      <c r="F198" s="888"/>
      <c r="G198" s="888"/>
      <c r="H198" s="885"/>
      <c r="I198" s="889">
        <v>9</v>
      </c>
      <c r="J198" s="898">
        <v>3037</v>
      </c>
      <c r="K198" s="981">
        <f t="shared" si="21"/>
        <v>2273</v>
      </c>
      <c r="L198" s="927"/>
      <c r="M198" s="938"/>
      <c r="N198" s="939"/>
    </row>
    <row r="199" spans="2:14" ht="41.25" customHeight="1">
      <c r="B199" s="892" t="s">
        <v>3445</v>
      </c>
      <c r="C199" s="885" t="str">
        <f t="shared" si="22"/>
        <v>Ф 400-2 МДФ Элис Ф-02 комплект фасадов для корпусов В 800</v>
      </c>
      <c r="D199" s="893" t="s">
        <v>2579</v>
      </c>
      <c r="E199" s="894" t="s">
        <v>2336</v>
      </c>
      <c r="F199" s="895"/>
      <c r="G199" s="895"/>
      <c r="H199" s="896"/>
      <c r="I199" s="1005">
        <v>11</v>
      </c>
      <c r="J199" s="898">
        <v>3313</v>
      </c>
      <c r="K199" s="981">
        <f t="shared" si="21"/>
        <v>2479</v>
      </c>
      <c r="L199" s="927"/>
      <c r="M199" s="1004"/>
      <c r="N199" s="1003"/>
    </row>
    <row r="200" spans="2:14" ht="41.25" customHeight="1">
      <c r="B200" s="892" t="s">
        <v>3446</v>
      </c>
      <c r="C200" s="885" t="str">
        <f>B200&amp;" комплект фасадов "&amp;"для корпусов "&amp;E200</f>
        <v>Ф 450 МДФ Элис Ф-01 комплект фасадов для корпусов В 450</v>
      </c>
      <c r="D200" s="893" t="s">
        <v>2581</v>
      </c>
      <c r="E200" s="894" t="s">
        <v>2319</v>
      </c>
      <c r="F200" s="895"/>
      <c r="G200" s="895"/>
      <c r="H200" s="896"/>
      <c r="I200" s="1005">
        <v>5</v>
      </c>
      <c r="J200" s="898">
        <v>1683</v>
      </c>
      <c r="K200" s="981">
        <f t="shared" si="21"/>
        <v>1260</v>
      </c>
      <c r="L200" s="927"/>
      <c r="M200" s="1004"/>
      <c r="N200" s="1003"/>
    </row>
    <row r="201" spans="2:14" ht="41.25" customHeight="1">
      <c r="B201" s="892" t="s">
        <v>3447</v>
      </c>
      <c r="C201" s="885" t="str">
        <f>B201&amp;" комплект фасадов "&amp;"для корпусов "&amp;E201</f>
        <v>Ф 450 МДФ Элис Ф-02 комплект фасадов для корпусов В 450</v>
      </c>
      <c r="D201" s="893" t="s">
        <v>2581</v>
      </c>
      <c r="E201" s="894" t="s">
        <v>2319</v>
      </c>
      <c r="F201" s="895"/>
      <c r="G201" s="895"/>
      <c r="H201" s="896"/>
      <c r="I201" s="1005">
        <v>6</v>
      </c>
      <c r="J201" s="898">
        <v>1838</v>
      </c>
      <c r="K201" s="981">
        <f t="shared" si="21"/>
        <v>1376</v>
      </c>
      <c r="L201" s="927"/>
      <c r="M201" s="1004"/>
      <c r="N201" s="1003"/>
    </row>
    <row r="202" spans="2:14" ht="41.25" customHeight="1">
      <c r="B202" s="892" t="s">
        <v>3448</v>
      </c>
      <c r="C202" s="885" t="str">
        <f>B202&amp;" комплект фасадов "&amp;"для корпусов "&amp;E202</f>
        <v>Ф 500 МДФ Элис Ф-01 комплект фасадов для корпусов В 500</v>
      </c>
      <c r="D202" s="893" t="s">
        <v>2583</v>
      </c>
      <c r="E202" s="894" t="s">
        <v>2323</v>
      </c>
      <c r="F202" s="895"/>
      <c r="G202" s="895"/>
      <c r="H202" s="896"/>
      <c r="I202" s="1005">
        <v>5</v>
      </c>
      <c r="J202" s="898">
        <v>1848</v>
      </c>
      <c r="K202" s="981">
        <f t="shared" si="21"/>
        <v>1383</v>
      </c>
      <c r="L202" s="927"/>
      <c r="M202" s="1004"/>
      <c r="N202" s="1003"/>
    </row>
    <row r="203" spans="2:14" ht="41.25" customHeight="1">
      <c r="B203" s="892" t="s">
        <v>3449</v>
      </c>
      <c r="C203" s="885" t="str">
        <f>B203&amp;" комплект фасадов "&amp;"для корпусов "&amp;E203</f>
        <v>Ф 500 МДФ Элис Ф-02 комплект фасадов для корпусов В 500</v>
      </c>
      <c r="D203" s="893" t="s">
        <v>2583</v>
      </c>
      <c r="E203" s="894" t="s">
        <v>2323</v>
      </c>
      <c r="F203" s="895"/>
      <c r="G203" s="895"/>
      <c r="H203" s="896"/>
      <c r="I203" s="654">
        <v>7</v>
      </c>
      <c r="J203" s="898">
        <v>2021</v>
      </c>
      <c r="K203" s="981">
        <f t="shared" si="21"/>
        <v>1513</v>
      </c>
      <c r="L203" s="927"/>
      <c r="M203" s="1004"/>
      <c r="N203" s="1003"/>
    </row>
    <row r="204" spans="2:14" ht="41.25" customHeight="1">
      <c r="B204" s="892" t="s">
        <v>3450</v>
      </c>
      <c r="C204" s="885" t="str">
        <f>B204&amp;" комплект фасадов "&amp;"для корпусов "&amp;E204</f>
        <v>Ф 600 МДФ Элис Ф-01 комплект фасадов для корпусов В 600</v>
      </c>
      <c r="D204" s="893" t="s">
        <v>2567</v>
      </c>
      <c r="E204" s="894" t="s">
        <v>2327</v>
      </c>
      <c r="F204" s="903"/>
      <c r="G204" s="895"/>
      <c r="H204" s="896"/>
      <c r="I204" s="654">
        <v>6</v>
      </c>
      <c r="J204" s="898">
        <v>2176</v>
      </c>
      <c r="K204" s="981">
        <f t="shared" si="21"/>
        <v>1629</v>
      </c>
      <c r="L204" s="927"/>
      <c r="M204" s="1004"/>
      <c r="N204" s="1003"/>
    </row>
    <row r="205" spans="2:14" ht="41.25" customHeight="1">
      <c r="B205" s="901" t="s">
        <v>3488</v>
      </c>
      <c r="C205" s="885" t="str">
        <f>B205&amp;" комплект фасадов "&amp;"для корпусов "&amp;E205&amp;", "&amp;F205&amp;", "&amp;G205</f>
        <v>Ф 600 МДФ Элис Ф-02 комплект фасадов для корпусов В 600, П 601, ПД 600</v>
      </c>
      <c r="D205" s="902" t="s">
        <v>2567</v>
      </c>
      <c r="E205" s="903" t="s">
        <v>2327</v>
      </c>
      <c r="F205" s="904" t="s">
        <v>2093</v>
      </c>
      <c r="G205" s="904" t="s">
        <v>2097</v>
      </c>
      <c r="H205" s="908"/>
      <c r="I205" s="1006">
        <v>8</v>
      </c>
      <c r="J205" s="898">
        <v>2385</v>
      </c>
      <c r="K205" s="981">
        <f t="shared" si="21"/>
        <v>1785</v>
      </c>
      <c r="L205" s="927"/>
      <c r="M205" s="1004"/>
      <c r="N205" s="1003"/>
    </row>
    <row r="206" spans="2:14" ht="41.25" customHeight="1">
      <c r="B206" s="892" t="s">
        <v>3026</v>
      </c>
      <c r="C206" s="885" t="str">
        <f t="shared" ref="C206:C213" si="23">B206&amp;" комплект фасадов "&amp;"для корпусов "&amp;E206</f>
        <v>ФВ 300 AL black комплект фасадов для корпусов В 300</v>
      </c>
      <c r="D206" s="893" t="s">
        <v>2572</v>
      </c>
      <c r="E206" s="894" t="s">
        <v>2307</v>
      </c>
      <c r="F206" s="895"/>
      <c r="G206" s="895"/>
      <c r="H206" s="896"/>
      <c r="I206" s="1005">
        <v>7</v>
      </c>
      <c r="J206" s="898">
        <v>4466</v>
      </c>
      <c r="K206" s="981">
        <f t="shared" si="21"/>
        <v>3342</v>
      </c>
      <c r="L206" s="927"/>
      <c r="M206" s="1004"/>
      <c r="N206" s="1003"/>
    </row>
    <row r="207" spans="2:14" ht="41.25" customHeight="1">
      <c r="B207" s="892" t="s">
        <v>3027</v>
      </c>
      <c r="C207" s="885" t="str">
        <f t="shared" si="23"/>
        <v>ФВ 300-2 AL black комплект фасадов для корпусов В 600</v>
      </c>
      <c r="D207" s="893" t="s">
        <v>2573</v>
      </c>
      <c r="E207" s="894" t="s">
        <v>2327</v>
      </c>
      <c r="F207" s="895"/>
      <c r="G207" s="895"/>
      <c r="H207" s="896"/>
      <c r="I207" s="1005">
        <v>10</v>
      </c>
      <c r="J207" s="898">
        <v>8936</v>
      </c>
      <c r="K207" s="981">
        <f t="shared" si="21"/>
        <v>6686</v>
      </c>
      <c r="L207" s="927"/>
      <c r="M207" s="1004"/>
      <c r="N207" s="1003"/>
    </row>
    <row r="208" spans="2:14" ht="41.25" customHeight="1">
      <c r="B208" s="892" t="s">
        <v>3028</v>
      </c>
      <c r="C208" s="885" t="str">
        <f t="shared" si="23"/>
        <v>ФВ 350 AL black комплект фасадов для корпусов В 350</v>
      </c>
      <c r="D208" s="893" t="s">
        <v>2575</v>
      </c>
      <c r="E208" s="894" t="s">
        <v>2311</v>
      </c>
      <c r="F208" s="895"/>
      <c r="G208" s="895"/>
      <c r="H208" s="896"/>
      <c r="I208" s="1005">
        <v>9</v>
      </c>
      <c r="J208" s="898">
        <v>4698</v>
      </c>
      <c r="K208" s="981">
        <f t="shared" si="21"/>
        <v>3516</v>
      </c>
      <c r="L208" s="927"/>
      <c r="M208" s="1004"/>
      <c r="N208" s="1003"/>
    </row>
    <row r="209" spans="2:14" ht="41.25" customHeight="1">
      <c r="B209" s="892" t="s">
        <v>3029</v>
      </c>
      <c r="C209" s="885" t="str">
        <f t="shared" si="23"/>
        <v>ФВ 350-2 AL black комплект фасадов для корпусов В 700</v>
      </c>
      <c r="D209" s="893" t="s">
        <v>2576</v>
      </c>
      <c r="E209" s="894" t="s">
        <v>2332</v>
      </c>
      <c r="F209" s="895"/>
      <c r="G209" s="895"/>
      <c r="H209" s="896"/>
      <c r="I209" s="1005">
        <v>11</v>
      </c>
      <c r="J209" s="898">
        <v>9394</v>
      </c>
      <c r="K209" s="981">
        <f t="shared" si="21"/>
        <v>7029</v>
      </c>
      <c r="L209" s="927"/>
      <c r="M209" s="1004"/>
      <c r="N209" s="1003"/>
    </row>
    <row r="210" spans="2:14" ht="41.25" customHeight="1">
      <c r="B210" s="892" t="s">
        <v>3030</v>
      </c>
      <c r="C210" s="885" t="str">
        <f t="shared" si="23"/>
        <v>ФВ 400 AL black комплект фасадов для корпусов В 400</v>
      </c>
      <c r="D210" s="893" t="s">
        <v>2578</v>
      </c>
      <c r="E210" s="894" t="s">
        <v>2315</v>
      </c>
      <c r="F210" s="895"/>
      <c r="G210" s="895"/>
      <c r="H210" s="896"/>
      <c r="I210" s="1005">
        <v>9</v>
      </c>
      <c r="J210" s="898">
        <v>4929</v>
      </c>
      <c r="K210" s="981">
        <f t="shared" si="21"/>
        <v>3688</v>
      </c>
      <c r="L210" s="927"/>
      <c r="M210" s="1004"/>
      <c r="N210" s="1003"/>
    </row>
    <row r="211" spans="2:14" ht="41.25" customHeight="1">
      <c r="B211" s="892" t="s">
        <v>3031</v>
      </c>
      <c r="C211" s="885" t="str">
        <f t="shared" si="23"/>
        <v>ФВ 400-2 AL black комплект фасадов для корпусов В 800</v>
      </c>
      <c r="D211" s="893" t="s">
        <v>2579</v>
      </c>
      <c r="E211" s="894" t="s">
        <v>2336</v>
      </c>
      <c r="F211" s="895"/>
      <c r="G211" s="895"/>
      <c r="H211" s="896"/>
      <c r="I211" s="1005">
        <v>13</v>
      </c>
      <c r="J211" s="898">
        <v>9857</v>
      </c>
      <c r="K211" s="981">
        <f t="shared" si="21"/>
        <v>7376</v>
      </c>
      <c r="L211" s="927"/>
      <c r="M211" s="1004"/>
      <c r="N211" s="1003"/>
    </row>
    <row r="212" spans="2:14" ht="41.25" customHeight="1">
      <c r="B212" s="892" t="s">
        <v>3032</v>
      </c>
      <c r="C212" s="885" t="str">
        <f t="shared" si="23"/>
        <v>ФВ 450 AL black комплект фасадов для корпусов В 450</v>
      </c>
      <c r="D212" s="893" t="s">
        <v>2581</v>
      </c>
      <c r="E212" s="894" t="s">
        <v>2319</v>
      </c>
      <c r="F212" s="895"/>
      <c r="G212" s="895"/>
      <c r="H212" s="896"/>
      <c r="I212" s="1005">
        <v>11</v>
      </c>
      <c r="J212" s="898">
        <v>5160</v>
      </c>
      <c r="K212" s="981">
        <f t="shared" si="21"/>
        <v>3861</v>
      </c>
      <c r="L212" s="927"/>
      <c r="M212" s="1004"/>
      <c r="N212" s="1003"/>
    </row>
    <row r="213" spans="2:14" ht="41.25" customHeight="1">
      <c r="B213" s="892" t="s">
        <v>3033</v>
      </c>
      <c r="C213" s="885" t="str">
        <f t="shared" si="23"/>
        <v>ФВ 500 AL black комплект фасадов для корпусов В 500</v>
      </c>
      <c r="D213" s="893" t="s">
        <v>2583</v>
      </c>
      <c r="E213" s="894" t="s">
        <v>2323</v>
      </c>
      <c r="F213" s="895"/>
      <c r="G213" s="895"/>
      <c r="H213" s="896"/>
      <c r="I213" s="1005">
        <v>12</v>
      </c>
      <c r="J213" s="898">
        <v>5389</v>
      </c>
      <c r="K213" s="981">
        <f t="shared" si="21"/>
        <v>4033</v>
      </c>
      <c r="L213" s="927"/>
      <c r="M213" s="1004"/>
      <c r="N213" s="1003"/>
    </row>
    <row r="214" spans="2:14" ht="41.25" customHeight="1">
      <c r="B214" s="892" t="s">
        <v>3016</v>
      </c>
      <c r="C214" s="885" t="str">
        <f>B214&amp;" комплект фасадов "&amp;"для корпусов "&amp;E214&amp;", "&amp;F214&amp;", "&amp;G214</f>
        <v>ФВ 600 AL black комплект фасадов для корпусов В 600, П 601, ПД 600</v>
      </c>
      <c r="D214" s="893" t="s">
        <v>2567</v>
      </c>
      <c r="E214" s="894" t="s">
        <v>2327</v>
      </c>
      <c r="F214" s="895" t="s">
        <v>2093</v>
      </c>
      <c r="G214" s="895" t="s">
        <v>2097</v>
      </c>
      <c r="H214" s="896"/>
      <c r="I214" s="1005">
        <v>14</v>
      </c>
      <c r="J214" s="898">
        <v>5851</v>
      </c>
      <c r="K214" s="981">
        <f t="shared" si="21"/>
        <v>4378</v>
      </c>
      <c r="L214" s="927"/>
      <c r="M214" s="1004"/>
      <c r="N214" s="1003"/>
    </row>
    <row r="215" spans="2:14" ht="41.25" customHeight="1">
      <c r="B215" s="892" t="s">
        <v>3985</v>
      </c>
      <c r="C215" s="885" t="str">
        <f t="shared" ref="C215:C222" si="24">B215&amp;" комплект фасадов "&amp;"для корпусов "&amp;E215</f>
        <v>ФВ 300 AL gold комплект фасадов для корпусов В 300</v>
      </c>
      <c r="D215" s="893" t="s">
        <v>2572</v>
      </c>
      <c r="E215" s="894" t="s">
        <v>2307</v>
      </c>
      <c r="F215" s="895"/>
      <c r="G215" s="895"/>
      <c r="H215" s="896"/>
      <c r="I215" s="1325">
        <v>7</v>
      </c>
      <c r="J215" s="898">
        <v>4466</v>
      </c>
      <c r="K215" s="981">
        <f t="shared" ref="K215:K232" si="25">ROUNDUP(CEILING(J215*(1-скидка),1)*(1+наценка),1)</f>
        <v>3342</v>
      </c>
      <c r="L215" s="927"/>
      <c r="M215" s="1323"/>
      <c r="N215" s="1324"/>
    </row>
    <row r="216" spans="2:14" ht="41.25" customHeight="1">
      <c r="B216" s="892" t="s">
        <v>3986</v>
      </c>
      <c r="C216" s="885" t="str">
        <f t="shared" si="24"/>
        <v>ФВ 300-2 AL gold комплект фасадов для корпусов В 600</v>
      </c>
      <c r="D216" s="893" t="s">
        <v>2573</v>
      </c>
      <c r="E216" s="894" t="s">
        <v>2327</v>
      </c>
      <c r="F216" s="895"/>
      <c r="G216" s="895"/>
      <c r="H216" s="896"/>
      <c r="I216" s="1325">
        <v>10</v>
      </c>
      <c r="J216" s="898">
        <v>8936</v>
      </c>
      <c r="K216" s="981">
        <f t="shared" si="25"/>
        <v>6686</v>
      </c>
      <c r="L216" s="927"/>
      <c r="M216" s="1323"/>
      <c r="N216" s="1324"/>
    </row>
    <row r="217" spans="2:14" ht="41.25" customHeight="1">
      <c r="B217" s="892" t="s">
        <v>3987</v>
      </c>
      <c r="C217" s="885" t="str">
        <f t="shared" si="24"/>
        <v>ФВ 350 AL gold комплект фасадов для корпусов В 350</v>
      </c>
      <c r="D217" s="893" t="s">
        <v>2575</v>
      </c>
      <c r="E217" s="894" t="s">
        <v>2311</v>
      </c>
      <c r="F217" s="895"/>
      <c r="G217" s="895"/>
      <c r="H217" s="896"/>
      <c r="I217" s="1325">
        <v>9</v>
      </c>
      <c r="J217" s="898">
        <v>4698</v>
      </c>
      <c r="K217" s="981">
        <f t="shared" si="25"/>
        <v>3516</v>
      </c>
      <c r="L217" s="927"/>
      <c r="M217" s="1323"/>
      <c r="N217" s="1324"/>
    </row>
    <row r="218" spans="2:14" ht="41.25" customHeight="1">
      <c r="B218" s="892" t="s">
        <v>3988</v>
      </c>
      <c r="C218" s="885" t="str">
        <f t="shared" si="24"/>
        <v>ФВ 350-2 AL gold комплект фасадов для корпусов В 700</v>
      </c>
      <c r="D218" s="893" t="s">
        <v>2576</v>
      </c>
      <c r="E218" s="894" t="s">
        <v>2332</v>
      </c>
      <c r="F218" s="895"/>
      <c r="G218" s="895"/>
      <c r="H218" s="896"/>
      <c r="I218" s="1325">
        <v>11</v>
      </c>
      <c r="J218" s="898">
        <v>9394</v>
      </c>
      <c r="K218" s="981">
        <f t="shared" si="25"/>
        <v>7029</v>
      </c>
      <c r="L218" s="927"/>
      <c r="M218" s="1323"/>
      <c r="N218" s="1324"/>
    </row>
    <row r="219" spans="2:14" ht="41.25" customHeight="1">
      <c r="B219" s="892" t="s">
        <v>3989</v>
      </c>
      <c r="C219" s="885" t="str">
        <f t="shared" si="24"/>
        <v>ФВ 400 AL gold комплект фасадов для корпусов В 400</v>
      </c>
      <c r="D219" s="893" t="s">
        <v>2578</v>
      </c>
      <c r="E219" s="894" t="s">
        <v>2315</v>
      </c>
      <c r="F219" s="895"/>
      <c r="G219" s="895"/>
      <c r="H219" s="896"/>
      <c r="I219" s="1325">
        <v>9</v>
      </c>
      <c r="J219" s="898">
        <v>4929</v>
      </c>
      <c r="K219" s="981">
        <f t="shared" si="25"/>
        <v>3688</v>
      </c>
      <c r="L219" s="927"/>
      <c r="M219" s="1323"/>
      <c r="N219" s="1324"/>
    </row>
    <row r="220" spans="2:14" ht="41.25" customHeight="1">
      <c r="B220" s="892" t="s">
        <v>3990</v>
      </c>
      <c r="C220" s="885" t="str">
        <f t="shared" si="24"/>
        <v>ФВ 400-2 AL gold комплект фасадов для корпусов В 800</v>
      </c>
      <c r="D220" s="893" t="s">
        <v>2579</v>
      </c>
      <c r="E220" s="894" t="s">
        <v>2336</v>
      </c>
      <c r="F220" s="895"/>
      <c r="G220" s="895"/>
      <c r="H220" s="896"/>
      <c r="I220" s="1325">
        <v>13</v>
      </c>
      <c r="J220" s="898">
        <v>9857</v>
      </c>
      <c r="K220" s="981">
        <f t="shared" si="25"/>
        <v>7376</v>
      </c>
      <c r="L220" s="927"/>
      <c r="M220" s="1323"/>
      <c r="N220" s="1324"/>
    </row>
    <row r="221" spans="2:14" ht="41.25" customHeight="1">
      <c r="B221" s="892" t="s">
        <v>3991</v>
      </c>
      <c r="C221" s="885" t="str">
        <f t="shared" si="24"/>
        <v>ФВ 450 AL gold комплект фасадов для корпусов В 450</v>
      </c>
      <c r="D221" s="893" t="s">
        <v>2581</v>
      </c>
      <c r="E221" s="894" t="s">
        <v>2319</v>
      </c>
      <c r="F221" s="895"/>
      <c r="G221" s="895"/>
      <c r="H221" s="896"/>
      <c r="I221" s="1325">
        <v>11</v>
      </c>
      <c r="J221" s="898">
        <v>5160</v>
      </c>
      <c r="K221" s="981">
        <f t="shared" si="25"/>
        <v>3861</v>
      </c>
      <c r="L221" s="927"/>
      <c r="M221" s="1323"/>
      <c r="N221" s="1324"/>
    </row>
    <row r="222" spans="2:14" ht="41.25" customHeight="1">
      <c r="B222" s="892" t="s">
        <v>3992</v>
      </c>
      <c r="C222" s="885" t="str">
        <f t="shared" si="24"/>
        <v>ФВ 500 AL gold комплект фасадов для корпусов В 500</v>
      </c>
      <c r="D222" s="893" t="s">
        <v>2583</v>
      </c>
      <c r="E222" s="894" t="s">
        <v>2323</v>
      </c>
      <c r="F222" s="895"/>
      <c r="G222" s="895"/>
      <c r="H222" s="896"/>
      <c r="I222" s="1325">
        <v>12</v>
      </c>
      <c r="J222" s="898">
        <v>5389</v>
      </c>
      <c r="K222" s="981">
        <f t="shared" si="25"/>
        <v>4033</v>
      </c>
      <c r="L222" s="927"/>
      <c r="M222" s="1323"/>
      <c r="N222" s="1324"/>
    </row>
    <row r="223" spans="2:14" ht="41.25" customHeight="1">
      <c r="B223" s="892" t="s">
        <v>3975</v>
      </c>
      <c r="C223" s="885" t="str">
        <f>B223&amp;" комплект фасадов "&amp;"для корпусов "&amp;E223&amp;", "&amp;F223&amp;", "&amp;G223</f>
        <v>ФВ 600 AL gold комплект фасадов для корпусов В 600, П 601, ПД 600</v>
      </c>
      <c r="D223" s="893" t="s">
        <v>2567</v>
      </c>
      <c r="E223" s="894" t="s">
        <v>2327</v>
      </c>
      <c r="F223" s="895" t="s">
        <v>2093</v>
      </c>
      <c r="G223" s="895" t="s">
        <v>2097</v>
      </c>
      <c r="H223" s="896"/>
      <c r="I223" s="1325">
        <v>14</v>
      </c>
      <c r="J223" s="898">
        <v>5851</v>
      </c>
      <c r="K223" s="981">
        <f t="shared" si="25"/>
        <v>4378</v>
      </c>
      <c r="L223" s="927"/>
      <c r="M223" s="1323"/>
      <c r="N223" s="1324"/>
    </row>
    <row r="224" spans="2:14" ht="41.25" customHeight="1">
      <c r="B224" s="892" t="s">
        <v>3654</v>
      </c>
      <c r="C224" s="885" t="str">
        <f t="shared" ref="C224:C231" si="26">B224&amp;" комплект фасадов "&amp;"для корпусов "&amp;E224</f>
        <v>ФВ 300 AL black Мору комплект фасадов для корпусов В 300</v>
      </c>
      <c r="D224" s="893" t="s">
        <v>2572</v>
      </c>
      <c r="E224" s="894" t="s">
        <v>2307</v>
      </c>
      <c r="F224" s="895"/>
      <c r="G224" s="895"/>
      <c r="H224" s="896"/>
      <c r="I224" s="1328">
        <v>7</v>
      </c>
      <c r="J224" s="898">
        <v>7136</v>
      </c>
      <c r="K224" s="981">
        <f t="shared" si="25"/>
        <v>5340</v>
      </c>
      <c r="L224" s="927"/>
      <c r="M224" s="1326"/>
      <c r="N224" s="1327"/>
    </row>
    <row r="225" spans="2:14" ht="41.25" customHeight="1">
      <c r="B225" s="892" t="s">
        <v>3655</v>
      </c>
      <c r="C225" s="885" t="str">
        <f t="shared" si="26"/>
        <v>ФВ 300-2 AL black Мору комплект фасадов для корпусов В 600</v>
      </c>
      <c r="D225" s="893" t="s">
        <v>2573</v>
      </c>
      <c r="E225" s="894" t="s">
        <v>2327</v>
      </c>
      <c r="F225" s="895"/>
      <c r="G225" s="895"/>
      <c r="H225" s="896"/>
      <c r="I225" s="1328">
        <v>10</v>
      </c>
      <c r="J225" s="898">
        <v>14268</v>
      </c>
      <c r="K225" s="981">
        <f t="shared" si="25"/>
        <v>10676</v>
      </c>
      <c r="L225" s="927"/>
      <c r="M225" s="1326"/>
      <c r="N225" s="1327"/>
    </row>
    <row r="226" spans="2:14" ht="41.25" customHeight="1">
      <c r="B226" s="892" t="s">
        <v>3656</v>
      </c>
      <c r="C226" s="885" t="str">
        <f t="shared" si="26"/>
        <v>ФВ 350 AL black Мору комплект фасадов для корпусов В 350</v>
      </c>
      <c r="D226" s="893" t="s">
        <v>2575</v>
      </c>
      <c r="E226" s="894" t="s">
        <v>2311</v>
      </c>
      <c r="F226" s="895"/>
      <c r="G226" s="895"/>
      <c r="H226" s="896"/>
      <c r="I226" s="1328">
        <v>9</v>
      </c>
      <c r="J226" s="898">
        <v>7223</v>
      </c>
      <c r="K226" s="981">
        <f t="shared" si="25"/>
        <v>5405</v>
      </c>
      <c r="L226" s="927"/>
      <c r="M226" s="1326"/>
      <c r="N226" s="1327"/>
    </row>
    <row r="227" spans="2:14" ht="41.25" customHeight="1">
      <c r="B227" s="892" t="s">
        <v>3657</v>
      </c>
      <c r="C227" s="885" t="str">
        <f t="shared" si="26"/>
        <v>ФВ 350-2 AL black Мору комплект фасадов для корпусов В 700</v>
      </c>
      <c r="D227" s="893" t="s">
        <v>2576</v>
      </c>
      <c r="E227" s="894" t="s">
        <v>2332</v>
      </c>
      <c r="F227" s="895"/>
      <c r="G227" s="895"/>
      <c r="H227" s="896"/>
      <c r="I227" s="1328">
        <v>11</v>
      </c>
      <c r="J227" s="898">
        <v>15734</v>
      </c>
      <c r="K227" s="981">
        <f t="shared" si="25"/>
        <v>11773</v>
      </c>
      <c r="L227" s="927"/>
      <c r="M227" s="1326"/>
      <c r="N227" s="1327"/>
    </row>
    <row r="228" spans="2:14" ht="41.25" customHeight="1">
      <c r="B228" s="892" t="s">
        <v>3658</v>
      </c>
      <c r="C228" s="885" t="str">
        <f t="shared" si="26"/>
        <v>ФВ 400 AL black Мору комплект фасадов для корпусов В 400</v>
      </c>
      <c r="D228" s="893" t="s">
        <v>2578</v>
      </c>
      <c r="E228" s="894" t="s">
        <v>2315</v>
      </c>
      <c r="F228" s="895"/>
      <c r="G228" s="895"/>
      <c r="H228" s="896"/>
      <c r="I228" s="1328">
        <v>9</v>
      </c>
      <c r="J228" s="898">
        <v>8598</v>
      </c>
      <c r="K228" s="981">
        <f t="shared" si="25"/>
        <v>6434</v>
      </c>
      <c r="L228" s="927"/>
      <c r="M228" s="1326"/>
      <c r="N228" s="1327"/>
    </row>
    <row r="229" spans="2:14" ht="41.25" customHeight="1">
      <c r="B229" s="892" t="s">
        <v>3659</v>
      </c>
      <c r="C229" s="885" t="str">
        <f t="shared" si="26"/>
        <v>ФВ 400-2 AL black Мору комплект фасадов для корпусов В 800</v>
      </c>
      <c r="D229" s="893" t="s">
        <v>2579</v>
      </c>
      <c r="E229" s="894" t="s">
        <v>2336</v>
      </c>
      <c r="F229" s="895"/>
      <c r="G229" s="895"/>
      <c r="H229" s="896"/>
      <c r="I229" s="1328">
        <v>13</v>
      </c>
      <c r="J229" s="898">
        <v>17196</v>
      </c>
      <c r="K229" s="981">
        <f t="shared" si="25"/>
        <v>12867</v>
      </c>
      <c r="L229" s="927"/>
      <c r="M229" s="1326"/>
      <c r="N229" s="1327"/>
    </row>
    <row r="230" spans="2:14" ht="41.25" customHeight="1">
      <c r="B230" s="892" t="s">
        <v>3660</v>
      </c>
      <c r="C230" s="885" t="str">
        <f t="shared" si="26"/>
        <v>ФВ 450 AL black Мору комплект фасадов для корпусов В 450</v>
      </c>
      <c r="D230" s="893" t="s">
        <v>2581</v>
      </c>
      <c r="E230" s="894" t="s">
        <v>2319</v>
      </c>
      <c r="F230" s="895"/>
      <c r="G230" s="895"/>
      <c r="H230" s="896"/>
      <c r="I230" s="1328">
        <v>11</v>
      </c>
      <c r="J230" s="898">
        <v>9330</v>
      </c>
      <c r="K230" s="981">
        <f t="shared" si="25"/>
        <v>6981</v>
      </c>
      <c r="L230" s="927"/>
      <c r="M230" s="1326"/>
      <c r="N230" s="1327"/>
    </row>
    <row r="231" spans="2:14" ht="41.25" customHeight="1">
      <c r="B231" s="892" t="s">
        <v>3661</v>
      </c>
      <c r="C231" s="885" t="str">
        <f t="shared" si="26"/>
        <v>ФВ 500 AL black Мору комплект фасадов для корпусов В 500</v>
      </c>
      <c r="D231" s="893" t="s">
        <v>2583</v>
      </c>
      <c r="E231" s="894" t="s">
        <v>2323</v>
      </c>
      <c r="F231" s="895"/>
      <c r="G231" s="895"/>
      <c r="H231" s="896"/>
      <c r="I231" s="1328">
        <v>12</v>
      </c>
      <c r="J231" s="898">
        <v>10063</v>
      </c>
      <c r="K231" s="981">
        <f t="shared" si="25"/>
        <v>7530</v>
      </c>
      <c r="L231" s="927"/>
      <c r="M231" s="1326"/>
      <c r="N231" s="1327"/>
    </row>
    <row r="232" spans="2:14" ht="41.25" customHeight="1">
      <c r="B232" s="892" t="s">
        <v>3597</v>
      </c>
      <c r="C232" s="885" t="str">
        <f>B232&amp;" комплект фасадов "&amp;"для корпусов "&amp;E232&amp;", "&amp;F232&amp;", "&amp;G232</f>
        <v>ФВ 600 AL black Мору комплект фасадов для корпусов В 600, П 601, ПД 600</v>
      </c>
      <c r="D232" s="893" t="s">
        <v>2567</v>
      </c>
      <c r="E232" s="894" t="s">
        <v>2327</v>
      </c>
      <c r="F232" s="895" t="s">
        <v>2093</v>
      </c>
      <c r="G232" s="895" t="s">
        <v>2097</v>
      </c>
      <c r="H232" s="896"/>
      <c r="I232" s="1328">
        <v>14</v>
      </c>
      <c r="J232" s="898">
        <v>11525</v>
      </c>
      <c r="K232" s="981">
        <f t="shared" si="25"/>
        <v>8624</v>
      </c>
      <c r="L232" s="927"/>
      <c r="M232" s="1326"/>
      <c r="N232" s="1327"/>
    </row>
    <row r="233" spans="2:14" ht="41.25" customHeight="1">
      <c r="B233" s="892" t="s">
        <v>3662</v>
      </c>
      <c r="C233" s="885" t="str">
        <f t="shared" ref="C233:C240" si="27">B233&amp;" комплект фасадов "&amp;"для корпусов "&amp;E233</f>
        <v>ФВ 300 AL gold Мору комплект фасадов для корпусов В 300</v>
      </c>
      <c r="D233" s="893" t="s">
        <v>2572</v>
      </c>
      <c r="E233" s="894" t="s">
        <v>2307</v>
      </c>
      <c r="F233" s="895"/>
      <c r="G233" s="895"/>
      <c r="H233" s="896"/>
      <c r="I233" s="1328">
        <v>7</v>
      </c>
      <c r="J233" s="898">
        <v>7136</v>
      </c>
      <c r="K233" s="981">
        <f t="shared" ref="K233:K241" si="28">ROUNDUP(CEILING(J233*(1-скидка),1)*(1+наценка),1)</f>
        <v>5340</v>
      </c>
      <c r="L233" s="927"/>
      <c r="M233" s="1326"/>
      <c r="N233" s="1327"/>
    </row>
    <row r="234" spans="2:14" ht="41.25" customHeight="1">
      <c r="B234" s="892" t="s">
        <v>3663</v>
      </c>
      <c r="C234" s="885" t="str">
        <f t="shared" si="27"/>
        <v>ФВ 300-2 AL gold Мору комплект фасадов для корпусов В 600</v>
      </c>
      <c r="D234" s="893" t="s">
        <v>2573</v>
      </c>
      <c r="E234" s="894" t="s">
        <v>2327</v>
      </c>
      <c r="F234" s="895"/>
      <c r="G234" s="895"/>
      <c r="H234" s="896"/>
      <c r="I234" s="1328">
        <v>10</v>
      </c>
      <c r="J234" s="898">
        <v>14268</v>
      </c>
      <c r="K234" s="981">
        <f t="shared" si="28"/>
        <v>10676</v>
      </c>
      <c r="L234" s="927"/>
      <c r="M234" s="1326"/>
      <c r="N234" s="1327"/>
    </row>
    <row r="235" spans="2:14" ht="41.25" customHeight="1">
      <c r="B235" s="892" t="s">
        <v>3664</v>
      </c>
      <c r="C235" s="885" t="str">
        <f t="shared" si="27"/>
        <v>ФВ 350 AL gold Мору комплект фасадов для корпусов В 350</v>
      </c>
      <c r="D235" s="893" t="s">
        <v>2575</v>
      </c>
      <c r="E235" s="894" t="s">
        <v>2311</v>
      </c>
      <c r="F235" s="895"/>
      <c r="G235" s="895"/>
      <c r="H235" s="896"/>
      <c r="I235" s="1328">
        <v>9</v>
      </c>
      <c r="J235" s="898">
        <v>7223</v>
      </c>
      <c r="K235" s="981">
        <f t="shared" si="28"/>
        <v>5405</v>
      </c>
      <c r="L235" s="927"/>
      <c r="M235" s="1326"/>
      <c r="N235" s="1327"/>
    </row>
    <row r="236" spans="2:14" ht="41.25" customHeight="1">
      <c r="B236" s="892" t="s">
        <v>3665</v>
      </c>
      <c r="C236" s="885" t="str">
        <f t="shared" si="27"/>
        <v>ФВ 350-2 AL gold Мору комплект фасадов для корпусов В 700</v>
      </c>
      <c r="D236" s="893" t="s">
        <v>2576</v>
      </c>
      <c r="E236" s="894" t="s">
        <v>2332</v>
      </c>
      <c r="F236" s="895"/>
      <c r="G236" s="895"/>
      <c r="H236" s="896"/>
      <c r="I236" s="1328">
        <v>11</v>
      </c>
      <c r="J236" s="898">
        <v>15734</v>
      </c>
      <c r="K236" s="981">
        <f t="shared" si="28"/>
        <v>11773</v>
      </c>
      <c r="L236" s="927"/>
      <c r="M236" s="1326"/>
      <c r="N236" s="1327"/>
    </row>
    <row r="237" spans="2:14" ht="41.25" customHeight="1">
      <c r="B237" s="892" t="s">
        <v>3666</v>
      </c>
      <c r="C237" s="885" t="str">
        <f t="shared" si="27"/>
        <v>ФВ 400 AL gold Мору комплект фасадов для корпусов В 400</v>
      </c>
      <c r="D237" s="893" t="s">
        <v>2578</v>
      </c>
      <c r="E237" s="894" t="s">
        <v>2315</v>
      </c>
      <c r="F237" s="895"/>
      <c r="G237" s="895"/>
      <c r="H237" s="896"/>
      <c r="I237" s="1328">
        <v>9</v>
      </c>
      <c r="J237" s="898">
        <v>8598</v>
      </c>
      <c r="K237" s="981">
        <f t="shared" si="28"/>
        <v>6434</v>
      </c>
      <c r="L237" s="927"/>
      <c r="M237" s="1326"/>
      <c r="N237" s="1327"/>
    </row>
    <row r="238" spans="2:14" ht="41.25" customHeight="1">
      <c r="B238" s="892" t="s">
        <v>3667</v>
      </c>
      <c r="C238" s="885" t="str">
        <f t="shared" si="27"/>
        <v>ФВ 400-2 AL gold Мору комплект фасадов для корпусов В 800</v>
      </c>
      <c r="D238" s="893" t="s">
        <v>2579</v>
      </c>
      <c r="E238" s="894" t="s">
        <v>2336</v>
      </c>
      <c r="F238" s="895"/>
      <c r="G238" s="895"/>
      <c r="H238" s="896"/>
      <c r="I238" s="1328">
        <v>13</v>
      </c>
      <c r="J238" s="898">
        <v>17196</v>
      </c>
      <c r="K238" s="981">
        <f t="shared" si="28"/>
        <v>12867</v>
      </c>
      <c r="L238" s="927"/>
      <c r="M238" s="1326"/>
      <c r="N238" s="1327"/>
    </row>
    <row r="239" spans="2:14" ht="41.25" customHeight="1">
      <c r="B239" s="892" t="s">
        <v>3668</v>
      </c>
      <c r="C239" s="885" t="str">
        <f t="shared" si="27"/>
        <v>ФВ 450 AL gold Мору комплект фасадов для корпусов В 450</v>
      </c>
      <c r="D239" s="893" t="s">
        <v>2581</v>
      </c>
      <c r="E239" s="894" t="s">
        <v>2319</v>
      </c>
      <c r="F239" s="895"/>
      <c r="G239" s="895"/>
      <c r="H239" s="896"/>
      <c r="I239" s="1328">
        <v>11</v>
      </c>
      <c r="J239" s="898">
        <v>9330</v>
      </c>
      <c r="K239" s="981">
        <f t="shared" si="28"/>
        <v>6981</v>
      </c>
      <c r="L239" s="927"/>
      <c r="M239" s="1326"/>
      <c r="N239" s="1327"/>
    </row>
    <row r="240" spans="2:14" ht="41.25" customHeight="1">
      <c r="B240" s="892" t="s">
        <v>3669</v>
      </c>
      <c r="C240" s="885" t="str">
        <f t="shared" si="27"/>
        <v>ФВ 500 AL gold Мору комплект фасадов для корпусов В 500</v>
      </c>
      <c r="D240" s="893" t="s">
        <v>2583</v>
      </c>
      <c r="E240" s="894" t="s">
        <v>2323</v>
      </c>
      <c r="F240" s="895"/>
      <c r="G240" s="895"/>
      <c r="H240" s="896"/>
      <c r="I240" s="1328">
        <v>12</v>
      </c>
      <c r="J240" s="898">
        <v>10063</v>
      </c>
      <c r="K240" s="981">
        <f t="shared" si="28"/>
        <v>7530</v>
      </c>
      <c r="L240" s="927"/>
      <c r="M240" s="1326"/>
      <c r="N240" s="1327"/>
    </row>
    <row r="241" spans="2:14" ht="41.25" customHeight="1">
      <c r="B241" s="892" t="s">
        <v>3605</v>
      </c>
      <c r="C241" s="885" t="str">
        <f>B241&amp;" комплект фасадов "&amp;"для корпусов "&amp;E241&amp;", "&amp;F241&amp;", "&amp;G241</f>
        <v>ФВ 600 AL gold Мору комплект фасадов для корпусов В 600, П 601, ПД 600</v>
      </c>
      <c r="D241" s="893" t="s">
        <v>2567</v>
      </c>
      <c r="E241" s="894" t="s">
        <v>2327</v>
      </c>
      <c r="F241" s="895" t="s">
        <v>2093</v>
      </c>
      <c r="G241" s="895" t="s">
        <v>2097</v>
      </c>
      <c r="H241" s="896"/>
      <c r="I241" s="1328">
        <v>14</v>
      </c>
      <c r="J241" s="898">
        <v>11525</v>
      </c>
      <c r="K241" s="981">
        <f t="shared" si="28"/>
        <v>8624</v>
      </c>
      <c r="L241" s="927"/>
      <c r="M241" s="1326"/>
      <c r="N241" s="1327"/>
    </row>
    <row r="242" spans="2:14" ht="41.25" customHeight="1">
      <c r="B242" s="1682" t="s">
        <v>2654</v>
      </c>
      <c r="C242" s="1683"/>
      <c r="D242" s="1683"/>
      <c r="E242" s="1683"/>
      <c r="F242" s="1683"/>
      <c r="G242" s="1683"/>
      <c r="H242" s="1683"/>
      <c r="I242" s="1683"/>
      <c r="J242" s="1683"/>
      <c r="K242" s="1683"/>
      <c r="L242" s="927"/>
      <c r="M242" s="929"/>
      <c r="N242" s="930"/>
    </row>
    <row r="243" spans="2:14" ht="41.25" customHeight="1">
      <c r="B243" s="884" t="s">
        <v>3320</v>
      </c>
      <c r="C243" s="885" t="str">
        <f>B243&amp;" комплект фасадов "&amp;"для корпусов "&amp;H243</f>
        <v>ПБ 721 У МДФ Элис комплект фасадов для корпусов В 990 У</v>
      </c>
      <c r="D243" s="886" t="s">
        <v>3321</v>
      </c>
      <c r="E243" s="887"/>
      <c r="F243" s="888"/>
      <c r="G243" s="888"/>
      <c r="H243" s="885" t="s">
        <v>2646</v>
      </c>
      <c r="I243" s="889">
        <v>1</v>
      </c>
      <c r="J243" s="890">
        <v>264</v>
      </c>
      <c r="K243" s="977">
        <f>ROUNDUP(CEILING(J243*(1-скидка),1)*(1+наценка),1)</f>
        <v>198</v>
      </c>
      <c r="L243" s="927"/>
      <c r="M243" s="929"/>
      <c r="N243" s="930"/>
    </row>
    <row r="244" spans="2:14" ht="219.9" customHeight="1" thickBot="1">
      <c r="B244" s="1701" t="s">
        <v>4017</v>
      </c>
      <c r="C244" s="1678"/>
      <c r="D244" s="1678"/>
      <c r="E244" s="1678"/>
      <c r="F244" s="1678"/>
      <c r="G244" s="1678"/>
      <c r="H244" s="1678"/>
      <c r="I244" s="1678"/>
      <c r="J244" s="1678"/>
      <c r="K244" s="1678"/>
      <c r="L244" s="800"/>
      <c r="M244" s="940"/>
      <c r="N244" s="814"/>
    </row>
    <row r="245" spans="2:14" ht="41.25" customHeight="1">
      <c r="B245" s="1605" t="s">
        <v>2655</v>
      </c>
      <c r="C245" s="1606"/>
      <c r="D245" s="1606"/>
      <c r="E245" s="1606"/>
      <c r="F245" s="1606"/>
      <c r="G245" s="1606"/>
      <c r="H245" s="1606"/>
      <c r="I245" s="1606"/>
      <c r="J245" s="1606"/>
      <c r="K245" s="1606"/>
      <c r="L245" s="924"/>
      <c r="M245" s="925"/>
      <c r="N245" s="926"/>
    </row>
    <row r="246" spans="2:14" ht="41.25" customHeight="1">
      <c r="B246" s="884" t="s">
        <v>3451</v>
      </c>
      <c r="C246" s="885" t="str">
        <f>B246&amp;" комплект фасадов "&amp;"для корпусов "&amp;E246&amp;", "&amp;F246</f>
        <v>ФГ 301 МДФ Элис Ф-01 комплект фасадов для корпусов ВГ 309, ВГ 319</v>
      </c>
      <c r="D246" s="886" t="s">
        <v>2657</v>
      </c>
      <c r="E246" s="888" t="s">
        <v>2427</v>
      </c>
      <c r="F246" s="887" t="s">
        <v>2345</v>
      </c>
      <c r="G246" s="887"/>
      <c r="H246" s="885"/>
      <c r="I246" s="889">
        <v>2</v>
      </c>
      <c r="J246" s="890">
        <v>842</v>
      </c>
      <c r="K246" s="977">
        <f t="shared" ref="K246:K266" si="29">ROUNDUP(CEILING(J246*(1-скидка),1)*(1+наценка),1)</f>
        <v>630</v>
      </c>
      <c r="L246" s="927"/>
      <c r="M246" s="929"/>
      <c r="N246" s="930"/>
    </row>
    <row r="247" spans="2:14" ht="41.25" customHeight="1">
      <c r="B247" s="884" t="s">
        <v>3452</v>
      </c>
      <c r="C247" s="885" t="str">
        <f>B247&amp;" комплект фасадов "&amp;"для корпусов "&amp;E247&amp;", "&amp;F247</f>
        <v>ФГ 301 МДФ Элис Ф-02 комплект фасадов для корпусов ВГ 309, ВГ 319</v>
      </c>
      <c r="D247" s="886" t="s">
        <v>2657</v>
      </c>
      <c r="E247" s="888" t="s">
        <v>2427</v>
      </c>
      <c r="F247" s="887" t="s">
        <v>2345</v>
      </c>
      <c r="G247" s="887"/>
      <c r="H247" s="885"/>
      <c r="I247" s="889">
        <v>3</v>
      </c>
      <c r="J247" s="890">
        <v>900</v>
      </c>
      <c r="K247" s="977">
        <f t="shared" si="29"/>
        <v>674</v>
      </c>
      <c r="L247" s="927"/>
      <c r="M247" s="929"/>
      <c r="N247" s="930"/>
    </row>
    <row r="248" spans="2:14" ht="41.25" customHeight="1">
      <c r="B248" s="884" t="s">
        <v>3453</v>
      </c>
      <c r="C248" s="885" t="str">
        <f>B248&amp;" комплект фасадов "&amp;"для корпусов "&amp;E248&amp;", "&amp;F248&amp;", "&amp;H248</f>
        <v>ФГ 401 МДФ Элис Ф-01 комплект фасадов для корпусов ВГ 409, ВГ 419, ВГ 919 У</v>
      </c>
      <c r="D248" s="886" t="s">
        <v>2659</v>
      </c>
      <c r="E248" s="888" t="s">
        <v>2431</v>
      </c>
      <c r="F248" s="887" t="s">
        <v>2351</v>
      </c>
      <c r="G248" s="887"/>
      <c r="H248" s="885" t="s">
        <v>2660</v>
      </c>
      <c r="I248" s="889">
        <v>3</v>
      </c>
      <c r="J248" s="890">
        <v>1045</v>
      </c>
      <c r="K248" s="977">
        <f t="shared" si="29"/>
        <v>782</v>
      </c>
      <c r="L248" s="927"/>
      <c r="M248" s="929"/>
      <c r="N248" s="930"/>
    </row>
    <row r="249" spans="2:14" ht="41.25" customHeight="1">
      <c r="B249" s="884" t="s">
        <v>3454</v>
      </c>
      <c r="C249" s="885" t="str">
        <f>B249&amp;" комплект фасадов "&amp;"для корпусов "&amp;E249&amp;", "&amp;F249&amp;", "&amp;H249</f>
        <v>ФГ 401 МДФ Элис Ф-02 комплект фасадов для корпусов ВГ 409, ВГ 419, ВГ 919 У</v>
      </c>
      <c r="D249" s="886" t="s">
        <v>2659</v>
      </c>
      <c r="E249" s="888" t="s">
        <v>2431</v>
      </c>
      <c r="F249" s="887" t="s">
        <v>2351</v>
      </c>
      <c r="G249" s="887"/>
      <c r="H249" s="885" t="s">
        <v>2660</v>
      </c>
      <c r="I249" s="889">
        <v>4</v>
      </c>
      <c r="J249" s="890">
        <v>1131</v>
      </c>
      <c r="K249" s="977">
        <f t="shared" si="29"/>
        <v>847</v>
      </c>
      <c r="L249" s="927"/>
      <c r="M249" s="929"/>
      <c r="N249" s="930"/>
    </row>
    <row r="250" spans="2:14" ht="41.25" customHeight="1">
      <c r="B250" s="884" t="s">
        <v>3455</v>
      </c>
      <c r="C250" s="885" t="str">
        <f t="shared" ref="C250:C255" si="30">B250&amp;" комплект фасадов "&amp;"для корпусов "&amp;E250&amp;", "&amp;F250</f>
        <v>ФГ 451 МДФ Элис Ф-01 комплект фасадов для корпусов ВГ 459, ВГ 469</v>
      </c>
      <c r="D250" s="886" t="s">
        <v>2662</v>
      </c>
      <c r="E250" s="888" t="s">
        <v>2434</v>
      </c>
      <c r="F250" s="887" t="s">
        <v>2356</v>
      </c>
      <c r="G250" s="887"/>
      <c r="H250" s="885"/>
      <c r="I250" s="889">
        <v>3</v>
      </c>
      <c r="J250" s="890">
        <v>1150</v>
      </c>
      <c r="K250" s="977">
        <f t="shared" si="29"/>
        <v>861</v>
      </c>
      <c r="L250" s="927"/>
      <c r="M250" s="929"/>
      <c r="N250" s="930"/>
    </row>
    <row r="251" spans="2:14" ht="41.25" customHeight="1">
      <c r="B251" s="884" t="s">
        <v>3456</v>
      </c>
      <c r="C251" s="885" t="str">
        <f t="shared" si="30"/>
        <v>ФГ 451 МДФ Элис Ф-02 комплект фасадов для корпусов ВГ 459, ВГ 469</v>
      </c>
      <c r="D251" s="886" t="s">
        <v>2662</v>
      </c>
      <c r="E251" s="888" t="s">
        <v>2434</v>
      </c>
      <c r="F251" s="887" t="s">
        <v>2356</v>
      </c>
      <c r="G251" s="887"/>
      <c r="H251" s="885"/>
      <c r="I251" s="889">
        <v>4</v>
      </c>
      <c r="J251" s="890">
        <v>1250</v>
      </c>
      <c r="K251" s="977">
        <f t="shared" si="29"/>
        <v>936</v>
      </c>
      <c r="L251" s="927"/>
      <c r="M251" s="929"/>
      <c r="N251" s="930"/>
    </row>
    <row r="252" spans="2:14" ht="41.25" customHeight="1">
      <c r="B252" s="884" t="s">
        <v>3457</v>
      </c>
      <c r="C252" s="885" t="str">
        <f t="shared" si="30"/>
        <v>ФГ 501 МДФ Элис Ф-01 комплект фасадов для корпусов ВГ 509, ВГ 519</v>
      </c>
      <c r="D252" s="886" t="s">
        <v>2664</v>
      </c>
      <c r="E252" s="888" t="s">
        <v>2437</v>
      </c>
      <c r="F252" s="887" t="s">
        <v>2361</v>
      </c>
      <c r="G252" s="887"/>
      <c r="H252" s="885"/>
      <c r="I252" s="889">
        <v>3</v>
      </c>
      <c r="J252" s="890">
        <v>1253</v>
      </c>
      <c r="K252" s="977">
        <f t="shared" si="29"/>
        <v>938</v>
      </c>
      <c r="L252" s="927"/>
      <c r="M252" s="929"/>
      <c r="N252" s="930"/>
    </row>
    <row r="253" spans="2:14" ht="41.25" customHeight="1">
      <c r="B253" s="884" t="s">
        <v>3458</v>
      </c>
      <c r="C253" s="885" t="str">
        <f t="shared" si="30"/>
        <v>ФГ 501 МДФ Элис Ф-02 комплект фасадов для корпусов ВГ 509, ВГ 519</v>
      </c>
      <c r="D253" s="886" t="s">
        <v>2664</v>
      </c>
      <c r="E253" s="888" t="s">
        <v>2437</v>
      </c>
      <c r="F253" s="887" t="s">
        <v>2361</v>
      </c>
      <c r="G253" s="887"/>
      <c r="H253" s="885"/>
      <c r="I253" s="889">
        <v>5</v>
      </c>
      <c r="J253" s="890">
        <v>1366</v>
      </c>
      <c r="K253" s="977">
        <f t="shared" si="29"/>
        <v>1023</v>
      </c>
      <c r="L253" s="927"/>
      <c r="M253" s="929"/>
      <c r="N253" s="930"/>
    </row>
    <row r="254" spans="2:14" ht="41.25" customHeight="1">
      <c r="B254" s="892" t="s">
        <v>3459</v>
      </c>
      <c r="C254" s="885" t="str">
        <f t="shared" si="30"/>
        <v>ФГ 601 МДФ Элис Ф-01 комплект фасадов для корпусов ВГ 609, ВГ 619</v>
      </c>
      <c r="D254" s="893" t="s">
        <v>2666</v>
      </c>
      <c r="E254" s="895" t="s">
        <v>2440</v>
      </c>
      <c r="F254" s="894" t="s">
        <v>2366</v>
      </c>
      <c r="G254" s="894"/>
      <c r="H254" s="896"/>
      <c r="I254" s="1005">
        <v>4</v>
      </c>
      <c r="J254" s="898">
        <v>1465</v>
      </c>
      <c r="K254" s="981">
        <f t="shared" si="29"/>
        <v>1097</v>
      </c>
      <c r="L254" s="927"/>
      <c r="M254" s="929"/>
      <c r="N254" s="930"/>
    </row>
    <row r="255" spans="2:14" ht="41.25" customHeight="1">
      <c r="B255" s="892" t="s">
        <v>3460</v>
      </c>
      <c r="C255" s="885" t="str">
        <f t="shared" si="30"/>
        <v>ФГ 601 МДФ Элис Ф-02 комплект фасадов для корпусов ВГ 609, ВГ 619</v>
      </c>
      <c r="D255" s="893" t="s">
        <v>2666</v>
      </c>
      <c r="E255" s="895" t="s">
        <v>2440</v>
      </c>
      <c r="F255" s="894" t="s">
        <v>2366</v>
      </c>
      <c r="G255" s="894"/>
      <c r="H255" s="896"/>
      <c r="I255" s="1005">
        <v>5</v>
      </c>
      <c r="J255" s="898">
        <v>1597</v>
      </c>
      <c r="K255" s="981">
        <f t="shared" si="29"/>
        <v>1195</v>
      </c>
      <c r="L255" s="927"/>
      <c r="M255" s="929"/>
      <c r="N255" s="930"/>
    </row>
    <row r="256" spans="2:14" ht="41.25" customHeight="1">
      <c r="B256" s="892" t="s">
        <v>3461</v>
      </c>
      <c r="C256" s="885" t="str">
        <f>B256&amp;" комплект фасадов "&amp;"для корпусов "&amp;E256&amp;", "&amp;F256&amp;", "&amp;H256</f>
        <v>ФГ 651 МДФ Элис Ф-01 комплект фасадов для корпусов ВГ 659, ВГ 669, ВГ 909 У</v>
      </c>
      <c r="D256" s="893" t="s">
        <v>2668</v>
      </c>
      <c r="E256" s="895" t="s">
        <v>2443</v>
      </c>
      <c r="F256" s="894" t="s">
        <v>2371</v>
      </c>
      <c r="G256" s="894"/>
      <c r="H256" s="896" t="s">
        <v>2669</v>
      </c>
      <c r="I256" s="654">
        <v>4</v>
      </c>
      <c r="J256" s="898">
        <v>1568</v>
      </c>
      <c r="K256" s="981">
        <f t="shared" si="29"/>
        <v>1174</v>
      </c>
      <c r="L256" s="927"/>
      <c r="M256" s="929"/>
      <c r="N256" s="930"/>
    </row>
    <row r="257" spans="2:14" ht="34.799999999999997">
      <c r="B257" s="892" t="s">
        <v>3462</v>
      </c>
      <c r="C257" s="885" t="str">
        <f>B257&amp;" комплект фасадов "&amp;"для корпусов "&amp;E257&amp;", "&amp;F257&amp;", "&amp;H257</f>
        <v>ФГ 651 МДФ Элис Ф-02 комплект фасадов для корпусов ВГ 659, ВГ 669, ВГ 909 У</v>
      </c>
      <c r="D257" s="893" t="s">
        <v>2668</v>
      </c>
      <c r="E257" s="895" t="s">
        <v>2443</v>
      </c>
      <c r="F257" s="894" t="s">
        <v>2371</v>
      </c>
      <c r="G257" s="894"/>
      <c r="H257" s="896" t="s">
        <v>2669</v>
      </c>
      <c r="I257" s="1005">
        <v>6</v>
      </c>
      <c r="J257" s="898">
        <v>1713</v>
      </c>
      <c r="K257" s="981">
        <f t="shared" si="29"/>
        <v>1282</v>
      </c>
      <c r="L257" s="927"/>
      <c r="M257" s="929"/>
      <c r="N257" s="930"/>
    </row>
    <row r="258" spans="2:14" ht="34.799999999999997">
      <c r="B258" s="892" t="s">
        <v>3463</v>
      </c>
      <c r="C258" s="885" t="str">
        <f>B258&amp;" комплект фасадов "&amp;"для корпусов "&amp;E258&amp;", "&amp;F258</f>
        <v>ФГ 801 МДФ Элис Ф-01 комплект фасадов для корпусов ВГ 809, ВГ 819</v>
      </c>
      <c r="D258" s="893" t="s">
        <v>2671</v>
      </c>
      <c r="E258" s="895" t="s">
        <v>2446</v>
      </c>
      <c r="F258" s="894" t="s">
        <v>2376</v>
      </c>
      <c r="G258" s="894"/>
      <c r="H258" s="896"/>
      <c r="I258" s="1005">
        <v>5</v>
      </c>
      <c r="J258" s="898">
        <v>1883</v>
      </c>
      <c r="K258" s="981">
        <f t="shared" si="29"/>
        <v>1409</v>
      </c>
      <c r="L258" s="927"/>
      <c r="M258" s="929"/>
      <c r="N258" s="930"/>
    </row>
    <row r="259" spans="2:14" ht="34.799999999999997">
      <c r="B259" s="892" t="s">
        <v>3464</v>
      </c>
      <c r="C259" s="885" t="str">
        <f>B259&amp;" комплект фасадов "&amp;"для корпусов "&amp;E259&amp;", "&amp;F259</f>
        <v>ФГ 801 МДФ Элис Ф-02 комплект фасадов для корпусов ВГ 809, ВГ 819</v>
      </c>
      <c r="D259" s="893" t="s">
        <v>2671</v>
      </c>
      <c r="E259" s="895" t="s">
        <v>2446</v>
      </c>
      <c r="F259" s="894" t="s">
        <v>2376</v>
      </c>
      <c r="G259" s="894"/>
      <c r="H259" s="896"/>
      <c r="I259" s="1005">
        <v>7</v>
      </c>
      <c r="J259" s="898">
        <v>2059</v>
      </c>
      <c r="K259" s="981">
        <f t="shared" si="29"/>
        <v>1541</v>
      </c>
      <c r="L259" s="927"/>
      <c r="M259" s="929"/>
      <c r="N259" s="930"/>
    </row>
    <row r="260" spans="2:14" ht="34.799999999999997">
      <c r="B260" s="892" t="s">
        <v>3034</v>
      </c>
      <c r="C260" s="885" t="str">
        <f>B260&amp;" комплект фасадов "&amp;"для корпусов "&amp;E260&amp;", "&amp;F260</f>
        <v>ФГ 301 AL black комплект фасадов для корпусов ВГ 309, ВГ 319</v>
      </c>
      <c r="D260" s="893" t="s">
        <v>2657</v>
      </c>
      <c r="E260" s="895" t="s">
        <v>2427</v>
      </c>
      <c r="F260" s="894" t="s">
        <v>2345</v>
      </c>
      <c r="G260" s="894"/>
      <c r="H260" s="896"/>
      <c r="I260" s="1005">
        <v>5</v>
      </c>
      <c r="J260" s="898">
        <v>3605</v>
      </c>
      <c r="K260" s="981">
        <f t="shared" si="29"/>
        <v>2698</v>
      </c>
      <c r="L260" s="927"/>
      <c r="M260" s="929"/>
      <c r="N260" s="930"/>
    </row>
    <row r="261" spans="2:14" ht="34.799999999999997">
      <c r="B261" s="892" t="s">
        <v>3035</v>
      </c>
      <c r="C261" s="885" t="str">
        <f>B261&amp;" комплект фасадов "&amp;"для корпусов "&amp;E261&amp;", "&amp;F261&amp;", "&amp;H261</f>
        <v>ФГ 401 AL black комплект фасадов для корпусов ВГ 409, ВГ 419, ВГ 919 У</v>
      </c>
      <c r="D261" s="893" t="s">
        <v>2659</v>
      </c>
      <c r="E261" s="895" t="s">
        <v>2431</v>
      </c>
      <c r="F261" s="894" t="s">
        <v>2351</v>
      </c>
      <c r="G261" s="894"/>
      <c r="H261" s="896" t="s">
        <v>2660</v>
      </c>
      <c r="I261" s="1005">
        <v>6</v>
      </c>
      <c r="J261" s="898">
        <v>3987</v>
      </c>
      <c r="K261" s="981">
        <f t="shared" si="29"/>
        <v>2984</v>
      </c>
      <c r="L261" s="927"/>
      <c r="M261" s="929"/>
      <c r="N261" s="930"/>
    </row>
    <row r="262" spans="2:14" ht="34.799999999999997">
      <c r="B262" s="892" t="s">
        <v>3036</v>
      </c>
      <c r="C262" s="885" t="str">
        <f>B262&amp;" комплект фасадов "&amp;"для корпусов "&amp;E262&amp;", "&amp;F262</f>
        <v>ФГ 451 AL black комплект фасадов для корпусов ВГ 459, ВГ 469</v>
      </c>
      <c r="D262" s="893" t="s">
        <v>2662</v>
      </c>
      <c r="E262" s="895" t="s">
        <v>2434</v>
      </c>
      <c r="F262" s="894" t="s">
        <v>2356</v>
      </c>
      <c r="G262" s="894"/>
      <c r="H262" s="896"/>
      <c r="I262" s="1005">
        <v>7</v>
      </c>
      <c r="J262" s="898">
        <v>4177</v>
      </c>
      <c r="K262" s="981">
        <f t="shared" si="29"/>
        <v>3126</v>
      </c>
      <c r="L262" s="927"/>
      <c r="M262" s="929"/>
      <c r="N262" s="930"/>
    </row>
    <row r="263" spans="2:14" ht="34.799999999999997">
      <c r="B263" s="892" t="s">
        <v>3037</v>
      </c>
      <c r="C263" s="885" t="str">
        <f>B263&amp;" комплект фасадов "&amp;"для корпусов "&amp;E263&amp;", "&amp;F263</f>
        <v>ФГ 501 AL black комплект фасадов для корпусов ВГ 509, ВГ 519</v>
      </c>
      <c r="D263" s="893" t="s">
        <v>2664</v>
      </c>
      <c r="E263" s="895" t="s">
        <v>2437</v>
      </c>
      <c r="F263" s="894" t="s">
        <v>2361</v>
      </c>
      <c r="G263" s="894"/>
      <c r="H263" s="896"/>
      <c r="I263" s="1005">
        <v>8</v>
      </c>
      <c r="J263" s="898">
        <v>4370</v>
      </c>
      <c r="K263" s="981">
        <f t="shared" si="29"/>
        <v>3270</v>
      </c>
      <c r="L263" s="927"/>
      <c r="M263" s="929"/>
      <c r="N263" s="930"/>
    </row>
    <row r="264" spans="2:14" ht="34.799999999999997">
      <c r="B264" s="892" t="s">
        <v>3038</v>
      </c>
      <c r="C264" s="885" t="str">
        <f>B264&amp;" комплект фасадов "&amp;"для корпусов "&amp;E264&amp;", "&amp;F264</f>
        <v>ФГ 601 AL black комплект фасадов для корпусов ВГ 609, ВГ 619</v>
      </c>
      <c r="D264" s="893" t="s">
        <v>2666</v>
      </c>
      <c r="E264" s="895" t="s">
        <v>2440</v>
      </c>
      <c r="F264" s="894" t="s">
        <v>2366</v>
      </c>
      <c r="G264" s="894"/>
      <c r="H264" s="896"/>
      <c r="I264" s="1005">
        <v>9</v>
      </c>
      <c r="J264" s="898">
        <v>4752</v>
      </c>
      <c r="K264" s="981">
        <f t="shared" si="29"/>
        <v>3556</v>
      </c>
      <c r="L264" s="927"/>
      <c r="M264" s="929"/>
      <c r="N264" s="930"/>
    </row>
    <row r="265" spans="2:14" ht="34.799999999999997">
      <c r="B265" s="892" t="s">
        <v>3039</v>
      </c>
      <c r="C265" s="885" t="str">
        <f>B265&amp;" комплект фасадов "&amp;"для корпусов "&amp;E265&amp;", "&amp;F265&amp;", "&amp;H265</f>
        <v>ФГ 651 AL black комплект фасадов для корпусов ВГ 659, ВГ 669, ВГ 909 У</v>
      </c>
      <c r="D265" s="893" t="s">
        <v>2668</v>
      </c>
      <c r="E265" s="895" t="s">
        <v>2443</v>
      </c>
      <c r="F265" s="894" t="s">
        <v>2371</v>
      </c>
      <c r="G265" s="894"/>
      <c r="H265" s="896" t="s">
        <v>2669</v>
      </c>
      <c r="I265" s="654">
        <v>10</v>
      </c>
      <c r="J265" s="898">
        <v>4941</v>
      </c>
      <c r="K265" s="981">
        <f t="shared" si="29"/>
        <v>3697</v>
      </c>
      <c r="L265" s="927"/>
      <c r="M265" s="929"/>
      <c r="N265" s="930"/>
    </row>
    <row r="266" spans="2:14" ht="34.799999999999997">
      <c r="B266" s="892" t="s">
        <v>3040</v>
      </c>
      <c r="C266" s="885" t="str">
        <f>B266&amp;" комплект фасадов "&amp;"для корпусов "&amp;E266&amp;", "&amp;F266</f>
        <v>ФГ 801 AL black комплект фасадов для корпусов ВГ 809, ВГ 819</v>
      </c>
      <c r="D266" s="893" t="s">
        <v>2671</v>
      </c>
      <c r="E266" s="895" t="s">
        <v>2446</v>
      </c>
      <c r="F266" s="894" t="s">
        <v>2376</v>
      </c>
      <c r="G266" s="894"/>
      <c r="H266" s="896"/>
      <c r="I266" s="1005">
        <v>12</v>
      </c>
      <c r="J266" s="898">
        <v>5514</v>
      </c>
      <c r="K266" s="981">
        <f t="shared" si="29"/>
        <v>4126</v>
      </c>
      <c r="L266" s="927"/>
      <c r="M266" s="929"/>
      <c r="N266" s="930"/>
    </row>
    <row r="267" spans="2:14" ht="34.799999999999997">
      <c r="B267" s="892" t="s">
        <v>3993</v>
      </c>
      <c r="C267" s="885" t="str">
        <f>B267&amp;" комплект фасадов "&amp;"для корпусов "&amp;E267&amp;", "&amp;F267</f>
        <v>ФГ 301 AL gold комплект фасадов для корпусов ВГ 309, ВГ 319</v>
      </c>
      <c r="D267" s="893" t="s">
        <v>2657</v>
      </c>
      <c r="E267" s="895" t="s">
        <v>2427</v>
      </c>
      <c r="F267" s="894" t="s">
        <v>2345</v>
      </c>
      <c r="G267" s="894"/>
      <c r="H267" s="896"/>
      <c r="I267" s="1325">
        <v>5</v>
      </c>
      <c r="J267" s="898">
        <v>3605</v>
      </c>
      <c r="K267" s="981">
        <f t="shared" ref="K267:K280" si="31">ROUNDUP(CEILING(J267*(1-скидка),1)*(1+наценка),1)</f>
        <v>2698</v>
      </c>
      <c r="L267" s="927"/>
      <c r="M267" s="929"/>
      <c r="N267" s="930"/>
    </row>
    <row r="268" spans="2:14" ht="34.799999999999997">
      <c r="B268" s="892" t="s">
        <v>3994</v>
      </c>
      <c r="C268" s="885" t="str">
        <f>B268&amp;" комплект фасадов "&amp;"для корпусов "&amp;E268&amp;", "&amp;F268&amp;", "&amp;H268</f>
        <v>ФГ 401 AL gold комплект фасадов для корпусов ВГ 409, ВГ 419, ВГ 919 У</v>
      </c>
      <c r="D268" s="893" t="s">
        <v>2659</v>
      </c>
      <c r="E268" s="895" t="s">
        <v>2431</v>
      </c>
      <c r="F268" s="894" t="s">
        <v>2351</v>
      </c>
      <c r="G268" s="894"/>
      <c r="H268" s="896" t="s">
        <v>2660</v>
      </c>
      <c r="I268" s="1325">
        <v>6</v>
      </c>
      <c r="J268" s="898">
        <v>3987</v>
      </c>
      <c r="K268" s="981">
        <f t="shared" si="31"/>
        <v>2984</v>
      </c>
      <c r="L268" s="927"/>
      <c r="M268" s="929"/>
      <c r="N268" s="930"/>
    </row>
    <row r="269" spans="2:14" ht="34.799999999999997">
      <c r="B269" s="892" t="s">
        <v>3995</v>
      </c>
      <c r="C269" s="885" t="str">
        <f>B269&amp;" комплект фасадов "&amp;"для корпусов "&amp;E269&amp;", "&amp;F269</f>
        <v>ФГ 451 AL gold комплект фасадов для корпусов ВГ 459, ВГ 469</v>
      </c>
      <c r="D269" s="893" t="s">
        <v>2662</v>
      </c>
      <c r="E269" s="895" t="s">
        <v>2434</v>
      </c>
      <c r="F269" s="894" t="s">
        <v>2356</v>
      </c>
      <c r="G269" s="894"/>
      <c r="H269" s="896"/>
      <c r="I269" s="1325">
        <v>7</v>
      </c>
      <c r="J269" s="898">
        <v>4177</v>
      </c>
      <c r="K269" s="981">
        <f t="shared" si="31"/>
        <v>3126</v>
      </c>
      <c r="L269" s="927"/>
      <c r="M269" s="929"/>
      <c r="N269" s="930"/>
    </row>
    <row r="270" spans="2:14" ht="34.799999999999997">
      <c r="B270" s="892" t="s">
        <v>3996</v>
      </c>
      <c r="C270" s="885" t="str">
        <f>B270&amp;" комплект фасадов "&amp;"для корпусов "&amp;E270&amp;", "&amp;F270</f>
        <v>ФГ 501 AL gold комплект фасадов для корпусов ВГ 509, ВГ 519</v>
      </c>
      <c r="D270" s="893" t="s">
        <v>2664</v>
      </c>
      <c r="E270" s="895" t="s">
        <v>2437</v>
      </c>
      <c r="F270" s="894" t="s">
        <v>2361</v>
      </c>
      <c r="G270" s="894"/>
      <c r="H270" s="896"/>
      <c r="I270" s="1325">
        <v>8</v>
      </c>
      <c r="J270" s="898">
        <v>4370</v>
      </c>
      <c r="K270" s="981">
        <f t="shared" si="31"/>
        <v>3270</v>
      </c>
      <c r="L270" s="927"/>
      <c r="M270" s="929"/>
      <c r="N270" s="930"/>
    </row>
    <row r="271" spans="2:14" ht="34.799999999999997">
      <c r="B271" s="892" t="s">
        <v>3997</v>
      </c>
      <c r="C271" s="885" t="str">
        <f>B271&amp;" комплект фасадов "&amp;"для корпусов "&amp;E271&amp;", "&amp;F271</f>
        <v>ФГ 601 AL gold комплект фасадов для корпусов ВГ 609, ВГ 619</v>
      </c>
      <c r="D271" s="893" t="s">
        <v>2666</v>
      </c>
      <c r="E271" s="895" t="s">
        <v>2440</v>
      </c>
      <c r="F271" s="894" t="s">
        <v>2366</v>
      </c>
      <c r="G271" s="894"/>
      <c r="H271" s="896"/>
      <c r="I271" s="1325">
        <v>9</v>
      </c>
      <c r="J271" s="898">
        <v>4752</v>
      </c>
      <c r="K271" s="981">
        <f t="shared" si="31"/>
        <v>3556</v>
      </c>
      <c r="L271" s="927"/>
      <c r="M271" s="929"/>
      <c r="N271" s="930"/>
    </row>
    <row r="272" spans="2:14" ht="34.799999999999997">
      <c r="B272" s="892" t="s">
        <v>3998</v>
      </c>
      <c r="C272" s="885" t="str">
        <f>B272&amp;" комплект фасадов "&amp;"для корпусов "&amp;E272&amp;", "&amp;F272&amp;", "&amp;H272</f>
        <v>ФГ 651 AL gold комплект фасадов для корпусов ВГ 659, ВГ 669, ВГ 909 У</v>
      </c>
      <c r="D272" s="893" t="s">
        <v>2668</v>
      </c>
      <c r="E272" s="895" t="s">
        <v>2443</v>
      </c>
      <c r="F272" s="894" t="s">
        <v>2371</v>
      </c>
      <c r="G272" s="894"/>
      <c r="H272" s="896" t="s">
        <v>2669</v>
      </c>
      <c r="I272" s="654">
        <v>10</v>
      </c>
      <c r="J272" s="898">
        <v>4941</v>
      </c>
      <c r="K272" s="981">
        <f t="shared" si="31"/>
        <v>3697</v>
      </c>
      <c r="L272" s="927"/>
      <c r="M272" s="929"/>
      <c r="N272" s="930"/>
    </row>
    <row r="273" spans="2:14" ht="34.799999999999997">
      <c r="B273" s="892" t="s">
        <v>3999</v>
      </c>
      <c r="C273" s="885" t="str">
        <f>B273&amp;" комплект фасадов "&amp;"для корпусов "&amp;E273&amp;", "&amp;F273</f>
        <v>ФГ 801 AL gold комплект фасадов для корпусов ВГ 809, ВГ 819</v>
      </c>
      <c r="D273" s="893" t="s">
        <v>2671</v>
      </c>
      <c r="E273" s="895" t="s">
        <v>2446</v>
      </c>
      <c r="F273" s="894" t="s">
        <v>2376</v>
      </c>
      <c r="G273" s="894"/>
      <c r="H273" s="896"/>
      <c r="I273" s="1325">
        <v>12</v>
      </c>
      <c r="J273" s="898">
        <v>5514</v>
      </c>
      <c r="K273" s="981">
        <f t="shared" si="31"/>
        <v>4126</v>
      </c>
      <c r="L273" s="927"/>
      <c r="M273" s="929"/>
      <c r="N273" s="930"/>
    </row>
    <row r="274" spans="2:14" ht="34.799999999999997">
      <c r="B274" s="892" t="s">
        <v>3670</v>
      </c>
      <c r="C274" s="885" t="str">
        <f>B274&amp;" комплект фасадов "&amp;"для корпусов "&amp;E274&amp;", "&amp;F274</f>
        <v>ФГ 301 AL black Мору комплект фасадов для корпусов ВГ 309, ВГ 319</v>
      </c>
      <c r="D274" s="893" t="s">
        <v>2657</v>
      </c>
      <c r="E274" s="895" t="s">
        <v>2427</v>
      </c>
      <c r="F274" s="894" t="s">
        <v>2345</v>
      </c>
      <c r="G274" s="894"/>
      <c r="H274" s="896"/>
      <c r="I274" s="1328">
        <v>5</v>
      </c>
      <c r="J274" s="898">
        <v>5263</v>
      </c>
      <c r="K274" s="981">
        <f t="shared" si="31"/>
        <v>3938</v>
      </c>
      <c r="L274" s="927"/>
      <c r="M274" s="929"/>
      <c r="N274" s="930"/>
    </row>
    <row r="275" spans="2:14" ht="34.799999999999997">
      <c r="B275" s="892" t="s">
        <v>3671</v>
      </c>
      <c r="C275" s="885" t="str">
        <f>B275&amp;" комплект фасадов "&amp;"для корпусов "&amp;E275&amp;", "&amp;F275&amp;", "&amp;H275</f>
        <v>ФГ 401 AL black Мору комплект фасадов для корпусов ВГ 409, ВГ 419, ВГ 919 У</v>
      </c>
      <c r="D275" s="893" t="s">
        <v>2659</v>
      </c>
      <c r="E275" s="895" t="s">
        <v>2431</v>
      </c>
      <c r="F275" s="894" t="s">
        <v>2351</v>
      </c>
      <c r="G275" s="894"/>
      <c r="H275" s="896" t="s">
        <v>2660</v>
      </c>
      <c r="I275" s="1328">
        <v>6</v>
      </c>
      <c r="J275" s="898">
        <v>6269</v>
      </c>
      <c r="K275" s="981">
        <f t="shared" si="31"/>
        <v>4691</v>
      </c>
      <c r="L275" s="927"/>
      <c r="M275" s="929"/>
      <c r="N275" s="930"/>
    </row>
    <row r="276" spans="2:14" ht="34.799999999999997">
      <c r="B276" s="892" t="s">
        <v>3672</v>
      </c>
      <c r="C276" s="885" t="str">
        <f>B276&amp;" комплект фасадов "&amp;"для корпусов "&amp;E276&amp;", "&amp;F276</f>
        <v>ФГ 451 AL black Мору комплект фасадов для корпусов ВГ 459, ВГ 469</v>
      </c>
      <c r="D276" s="893" t="s">
        <v>2662</v>
      </c>
      <c r="E276" s="895" t="s">
        <v>2434</v>
      </c>
      <c r="F276" s="894" t="s">
        <v>2356</v>
      </c>
      <c r="G276" s="894"/>
      <c r="H276" s="896"/>
      <c r="I276" s="1328">
        <v>7</v>
      </c>
      <c r="J276" s="898">
        <v>6769</v>
      </c>
      <c r="K276" s="981">
        <f t="shared" si="31"/>
        <v>5065</v>
      </c>
      <c r="L276" s="927"/>
      <c r="M276" s="929"/>
      <c r="N276" s="930"/>
    </row>
    <row r="277" spans="2:14" ht="34.799999999999997">
      <c r="B277" s="892" t="s">
        <v>3673</v>
      </c>
      <c r="C277" s="885" t="str">
        <f>B277&amp;" комплект фасадов "&amp;"для корпусов "&amp;E277&amp;", "&amp;F277</f>
        <v>ФГ 501 AL black Мору комплект фасадов для корпусов ВГ 509, ВГ 519</v>
      </c>
      <c r="D277" s="893" t="s">
        <v>2664</v>
      </c>
      <c r="E277" s="895" t="s">
        <v>2437</v>
      </c>
      <c r="F277" s="894" t="s">
        <v>2361</v>
      </c>
      <c r="G277" s="894"/>
      <c r="H277" s="896"/>
      <c r="I277" s="1328">
        <v>8</v>
      </c>
      <c r="J277" s="898">
        <v>7271</v>
      </c>
      <c r="K277" s="981">
        <f t="shared" si="31"/>
        <v>5441</v>
      </c>
      <c r="L277" s="927"/>
      <c r="M277" s="929"/>
      <c r="N277" s="930"/>
    </row>
    <row r="278" spans="2:14" ht="34.799999999999997">
      <c r="B278" s="892" t="s">
        <v>3674</v>
      </c>
      <c r="C278" s="885" t="str">
        <f>B278&amp;" комплект фасадов "&amp;"для корпусов "&amp;E278&amp;", "&amp;F278</f>
        <v>ФГ 601 AL black Мору комплект фасадов для корпусов ВГ 609, ВГ 619</v>
      </c>
      <c r="D278" s="893" t="s">
        <v>2666</v>
      </c>
      <c r="E278" s="895" t="s">
        <v>2440</v>
      </c>
      <c r="F278" s="894" t="s">
        <v>2366</v>
      </c>
      <c r="G278" s="894"/>
      <c r="H278" s="896"/>
      <c r="I278" s="1328">
        <v>9</v>
      </c>
      <c r="J278" s="898">
        <v>8277</v>
      </c>
      <c r="K278" s="981">
        <f t="shared" si="31"/>
        <v>6193</v>
      </c>
      <c r="L278" s="927"/>
      <c r="M278" s="929"/>
      <c r="N278" s="930"/>
    </row>
    <row r="279" spans="2:14" ht="34.799999999999997">
      <c r="B279" s="892" t="s">
        <v>3675</v>
      </c>
      <c r="C279" s="885" t="str">
        <f>B279&amp;" комплект фасадов "&amp;"для корпусов "&amp;E279&amp;", "&amp;F279&amp;", "&amp;H279</f>
        <v>ФГ 651 AL black Мору комплект фасадов для корпусов ВГ 659, ВГ 669, ВГ 909 У</v>
      </c>
      <c r="D279" s="893" t="s">
        <v>2668</v>
      </c>
      <c r="E279" s="895" t="s">
        <v>2443</v>
      </c>
      <c r="F279" s="894" t="s">
        <v>2371</v>
      </c>
      <c r="G279" s="894"/>
      <c r="H279" s="896" t="s">
        <v>2669</v>
      </c>
      <c r="I279" s="654">
        <v>10</v>
      </c>
      <c r="J279" s="898">
        <v>8778</v>
      </c>
      <c r="K279" s="981">
        <f t="shared" si="31"/>
        <v>6568</v>
      </c>
      <c r="L279" s="927"/>
      <c r="M279" s="929"/>
      <c r="N279" s="930"/>
    </row>
    <row r="280" spans="2:14" ht="34.799999999999997">
      <c r="B280" s="892" t="s">
        <v>3676</v>
      </c>
      <c r="C280" s="885" t="str">
        <f>B280&amp;" комплект фасадов "&amp;"для корпусов "&amp;E280&amp;", "&amp;F280</f>
        <v>ФГ 801 AL black Мору комплект фасадов для корпусов ВГ 809, ВГ 819</v>
      </c>
      <c r="D280" s="893" t="s">
        <v>2671</v>
      </c>
      <c r="E280" s="895" t="s">
        <v>2446</v>
      </c>
      <c r="F280" s="894" t="s">
        <v>2376</v>
      </c>
      <c r="G280" s="894"/>
      <c r="H280" s="896"/>
      <c r="I280" s="1328">
        <v>12</v>
      </c>
      <c r="J280" s="898">
        <v>10285</v>
      </c>
      <c r="K280" s="981">
        <f t="shared" si="31"/>
        <v>7696</v>
      </c>
      <c r="L280" s="927"/>
      <c r="M280" s="929"/>
      <c r="N280" s="930"/>
    </row>
    <row r="281" spans="2:14" ht="34.799999999999997">
      <c r="B281" s="892" t="s">
        <v>3677</v>
      </c>
      <c r="C281" s="885" t="str">
        <f>B281&amp;" комплект фасадов "&amp;"для корпусов "&amp;E281&amp;", "&amp;F281</f>
        <v>ФГ 301 AL gold Мору комплект фасадов для корпусов ВГ 309, ВГ 319</v>
      </c>
      <c r="D281" s="893" t="s">
        <v>2657</v>
      </c>
      <c r="E281" s="895" t="s">
        <v>2427</v>
      </c>
      <c r="F281" s="894" t="s">
        <v>2345</v>
      </c>
      <c r="G281" s="894"/>
      <c r="H281" s="896"/>
      <c r="I281" s="1328">
        <v>5</v>
      </c>
      <c r="J281" s="898">
        <v>5263</v>
      </c>
      <c r="K281" s="981">
        <f t="shared" ref="K281:K287" si="32">ROUNDUP(CEILING(J281*(1-скидка),1)*(1+наценка),1)</f>
        <v>3938</v>
      </c>
      <c r="L281" s="927"/>
      <c r="M281" s="929"/>
      <c r="N281" s="930"/>
    </row>
    <row r="282" spans="2:14" ht="34.799999999999997">
      <c r="B282" s="892" t="s">
        <v>3678</v>
      </c>
      <c r="C282" s="885" t="str">
        <f>B282&amp;" комплект фасадов "&amp;"для корпусов "&amp;E282&amp;", "&amp;F282&amp;", "&amp;H282</f>
        <v>ФГ 401 AL gold Мору комплект фасадов для корпусов ВГ 409, ВГ 419, ВГ 919 У</v>
      </c>
      <c r="D282" s="893" t="s">
        <v>2659</v>
      </c>
      <c r="E282" s="895" t="s">
        <v>2431</v>
      </c>
      <c r="F282" s="894" t="s">
        <v>2351</v>
      </c>
      <c r="G282" s="894"/>
      <c r="H282" s="896" t="s">
        <v>2660</v>
      </c>
      <c r="I282" s="1328">
        <v>6</v>
      </c>
      <c r="J282" s="898">
        <v>6269</v>
      </c>
      <c r="K282" s="981">
        <f t="shared" si="32"/>
        <v>4691</v>
      </c>
      <c r="L282" s="927"/>
      <c r="M282" s="929"/>
      <c r="N282" s="930"/>
    </row>
    <row r="283" spans="2:14" ht="34.799999999999997">
      <c r="B283" s="892" t="s">
        <v>3679</v>
      </c>
      <c r="C283" s="885" t="str">
        <f>B283&amp;" комплект фасадов "&amp;"для корпусов "&amp;E283&amp;", "&amp;F283</f>
        <v>ФГ 451 AL gold Мору комплект фасадов для корпусов ВГ 459, ВГ 469</v>
      </c>
      <c r="D283" s="893" t="s">
        <v>2662</v>
      </c>
      <c r="E283" s="895" t="s">
        <v>2434</v>
      </c>
      <c r="F283" s="894" t="s">
        <v>2356</v>
      </c>
      <c r="G283" s="894"/>
      <c r="H283" s="896"/>
      <c r="I283" s="1328">
        <v>7</v>
      </c>
      <c r="J283" s="898">
        <v>6769</v>
      </c>
      <c r="K283" s="981">
        <f t="shared" si="32"/>
        <v>5065</v>
      </c>
      <c r="L283" s="927"/>
      <c r="M283" s="929"/>
      <c r="N283" s="930"/>
    </row>
    <row r="284" spans="2:14" ht="34.799999999999997">
      <c r="B284" s="892" t="s">
        <v>3680</v>
      </c>
      <c r="C284" s="885" t="str">
        <f>B284&amp;" комплект фасадов "&amp;"для корпусов "&amp;E284&amp;", "&amp;F284</f>
        <v>ФГ 501 AL gold Мору комплект фасадов для корпусов ВГ 509, ВГ 519</v>
      </c>
      <c r="D284" s="893" t="s">
        <v>2664</v>
      </c>
      <c r="E284" s="895" t="s">
        <v>2437</v>
      </c>
      <c r="F284" s="894" t="s">
        <v>2361</v>
      </c>
      <c r="G284" s="894"/>
      <c r="H284" s="896"/>
      <c r="I284" s="1328">
        <v>8</v>
      </c>
      <c r="J284" s="898">
        <v>7271</v>
      </c>
      <c r="K284" s="981">
        <f t="shared" si="32"/>
        <v>5441</v>
      </c>
      <c r="L284" s="927"/>
      <c r="M284" s="929"/>
      <c r="N284" s="930"/>
    </row>
    <row r="285" spans="2:14" ht="34.799999999999997">
      <c r="B285" s="892" t="s">
        <v>3681</v>
      </c>
      <c r="C285" s="885" t="str">
        <f>B285&amp;" комплект фасадов "&amp;"для корпусов "&amp;E285&amp;", "&amp;F285</f>
        <v>ФГ 601 AL gold Мору комплект фасадов для корпусов ВГ 609, ВГ 619</v>
      </c>
      <c r="D285" s="893" t="s">
        <v>2666</v>
      </c>
      <c r="E285" s="895" t="s">
        <v>2440</v>
      </c>
      <c r="F285" s="894" t="s">
        <v>2366</v>
      </c>
      <c r="G285" s="894"/>
      <c r="H285" s="896"/>
      <c r="I285" s="1328">
        <v>9</v>
      </c>
      <c r="J285" s="898">
        <v>8277</v>
      </c>
      <c r="K285" s="981">
        <f t="shared" si="32"/>
        <v>6193</v>
      </c>
      <c r="L285" s="927"/>
      <c r="M285" s="929"/>
      <c r="N285" s="930"/>
    </row>
    <row r="286" spans="2:14" ht="34.799999999999997">
      <c r="B286" s="892" t="s">
        <v>3682</v>
      </c>
      <c r="C286" s="885" t="str">
        <f>B286&amp;" комплект фасадов "&amp;"для корпусов "&amp;E286&amp;", "&amp;F286&amp;", "&amp;H286</f>
        <v>ФГ 651 AL gold Мору комплект фасадов для корпусов ВГ 659, ВГ 669, ВГ 909 У</v>
      </c>
      <c r="D286" s="893" t="s">
        <v>2668</v>
      </c>
      <c r="E286" s="895" t="s">
        <v>2443</v>
      </c>
      <c r="F286" s="894" t="s">
        <v>2371</v>
      </c>
      <c r="G286" s="894"/>
      <c r="H286" s="896" t="s">
        <v>2669</v>
      </c>
      <c r="I286" s="654">
        <v>10</v>
      </c>
      <c r="J286" s="898">
        <v>8778</v>
      </c>
      <c r="K286" s="981">
        <f t="shared" si="32"/>
        <v>6568</v>
      </c>
      <c r="L286" s="927"/>
      <c r="M286" s="929"/>
      <c r="N286" s="930"/>
    </row>
    <row r="287" spans="2:14" ht="34.799999999999997">
      <c r="B287" s="892" t="s">
        <v>3683</v>
      </c>
      <c r="C287" s="885" t="str">
        <f>B287&amp;" комплект фасадов "&amp;"для корпусов "&amp;E287&amp;", "&amp;F287</f>
        <v>ФГ 801 AL gold Мору комплект фасадов для корпусов ВГ 809, ВГ 819</v>
      </c>
      <c r="D287" s="893" t="s">
        <v>2671</v>
      </c>
      <c r="E287" s="895" t="s">
        <v>2446</v>
      </c>
      <c r="F287" s="894" t="s">
        <v>2376</v>
      </c>
      <c r="G287" s="894"/>
      <c r="H287" s="896"/>
      <c r="I287" s="1328">
        <v>12</v>
      </c>
      <c r="J287" s="898">
        <v>10285</v>
      </c>
      <c r="K287" s="981">
        <f t="shared" si="32"/>
        <v>7696</v>
      </c>
      <c r="L287" s="927"/>
      <c r="M287" s="929"/>
      <c r="N287" s="930"/>
    </row>
    <row r="288" spans="2:14" ht="45">
      <c r="B288" s="1698" t="s">
        <v>2672</v>
      </c>
      <c r="C288" s="1684"/>
      <c r="D288" s="1684"/>
      <c r="E288" s="1684"/>
      <c r="F288" s="1684"/>
      <c r="G288" s="1684"/>
      <c r="H288" s="1684"/>
      <c r="I288" s="1684"/>
      <c r="J288" s="1684"/>
      <c r="K288" s="1684"/>
      <c r="L288" s="927"/>
      <c r="M288" s="929"/>
      <c r="N288" s="930"/>
    </row>
    <row r="289" spans="2:14" ht="34.799999999999997">
      <c r="B289" s="884" t="s">
        <v>3322</v>
      </c>
      <c r="C289" s="885" t="str">
        <f>B289&amp;" комплект фасадов "&amp;"для корпусов "&amp;H289</f>
        <v>ПБ 460 У МДФ Элис комплект фасадов для корпусов ВГ 909 У</v>
      </c>
      <c r="D289" s="886" t="s">
        <v>3360</v>
      </c>
      <c r="E289" s="887"/>
      <c r="F289" s="888"/>
      <c r="G289" s="888"/>
      <c r="H289" s="885" t="s">
        <v>2669</v>
      </c>
      <c r="I289" s="889">
        <v>1</v>
      </c>
      <c r="J289" s="890">
        <v>170</v>
      </c>
      <c r="K289" s="977">
        <f>ROUNDUP(CEILING(J289*(1-скидка),1)*(1+наценка),1)</f>
        <v>128</v>
      </c>
      <c r="L289" s="927"/>
      <c r="M289" s="929"/>
      <c r="N289" s="930"/>
    </row>
    <row r="290" spans="2:14" ht="42" customHeight="1">
      <c r="B290" s="892" t="s">
        <v>3323</v>
      </c>
      <c r="C290" s="885" t="str">
        <f>B290&amp;" комплект фасадов "&amp;"для корпусов "&amp;H290</f>
        <v>ПБ 461 У МДФ Элис комплект фасадов для корпусов ВГ 919 У</v>
      </c>
      <c r="D290" s="893" t="s">
        <v>3361</v>
      </c>
      <c r="E290" s="894"/>
      <c r="F290" s="895"/>
      <c r="G290" s="895"/>
      <c r="H290" s="896" t="s">
        <v>2660</v>
      </c>
      <c r="I290" s="1005">
        <v>1</v>
      </c>
      <c r="J290" s="898">
        <v>212</v>
      </c>
      <c r="K290" s="981">
        <f>ROUNDUP(CEILING(J290*(1-скидка),1)*(1+наценка),1)</f>
        <v>159</v>
      </c>
      <c r="L290" s="927"/>
      <c r="M290" s="929"/>
      <c r="N290" s="930"/>
    </row>
    <row r="291" spans="2:14" ht="219" customHeight="1" thickBot="1">
      <c r="B291" s="1588" t="s">
        <v>4018</v>
      </c>
      <c r="C291" s="1589"/>
      <c r="D291" s="1678"/>
      <c r="E291" s="1589"/>
      <c r="F291" s="1589"/>
      <c r="G291" s="1589"/>
      <c r="H291" s="1589"/>
      <c r="I291" s="1678"/>
      <c r="J291" s="1589"/>
      <c r="K291" s="1589"/>
      <c r="L291" s="800"/>
      <c r="M291" s="787"/>
      <c r="N291" s="788"/>
    </row>
    <row r="292" spans="2:14" ht="45">
      <c r="B292" s="1605" t="s">
        <v>2673</v>
      </c>
      <c r="C292" s="1606"/>
      <c r="D292" s="1606"/>
      <c r="E292" s="1606"/>
      <c r="F292" s="1606"/>
      <c r="G292" s="1606"/>
      <c r="H292" s="1606"/>
      <c r="I292" s="1606"/>
      <c r="J292" s="1606"/>
      <c r="K292" s="1606"/>
      <c r="L292" s="924"/>
      <c r="M292" s="925"/>
      <c r="N292" s="926"/>
    </row>
    <row r="293" spans="2:14" ht="34.799999999999997">
      <c r="B293" s="884" t="s">
        <v>3465</v>
      </c>
      <c r="C293" s="885" t="str">
        <f>B293&amp;" комплект фасадов "&amp;"для корпусов "&amp;E293&amp;", "&amp;F293</f>
        <v>ФГ 300 МДФ Элис Ф-01 комплект фасадов для корпусов ВГ 300, ВГ 310</v>
      </c>
      <c r="D293" s="886" t="s">
        <v>2675</v>
      </c>
      <c r="E293" s="888" t="s">
        <v>2473</v>
      </c>
      <c r="F293" s="887" t="s">
        <v>2386</v>
      </c>
      <c r="G293" s="887"/>
      <c r="H293" s="885"/>
      <c r="I293" s="889">
        <v>2</v>
      </c>
      <c r="J293" s="890">
        <v>697</v>
      </c>
      <c r="K293" s="977">
        <f t="shared" ref="K293:K313" si="33">ROUNDUP(CEILING(J293*(1-скидка),1)*(1+наценка),1)</f>
        <v>522</v>
      </c>
      <c r="L293" s="927"/>
      <c r="M293" s="929"/>
      <c r="N293" s="930"/>
    </row>
    <row r="294" spans="2:14" ht="34.799999999999997">
      <c r="B294" s="884" t="s">
        <v>3466</v>
      </c>
      <c r="C294" s="885" t="str">
        <f>B294&amp;" комплект фасадов "&amp;"для корпусов "&amp;E294&amp;", "&amp;F294</f>
        <v>ФГ 300 МДФ Элис Ф-02 комплект фасадов для корпусов ВГ 300, ВГ 310</v>
      </c>
      <c r="D294" s="886" t="s">
        <v>2675</v>
      </c>
      <c r="E294" s="888" t="s">
        <v>2473</v>
      </c>
      <c r="F294" s="887" t="s">
        <v>2386</v>
      </c>
      <c r="G294" s="887"/>
      <c r="H294" s="885"/>
      <c r="I294" s="889">
        <v>3</v>
      </c>
      <c r="J294" s="890">
        <v>749</v>
      </c>
      <c r="K294" s="977">
        <f t="shared" si="33"/>
        <v>561</v>
      </c>
      <c r="L294" s="927"/>
      <c r="M294" s="929"/>
      <c r="N294" s="930"/>
    </row>
    <row r="295" spans="2:14" ht="34.799999999999997">
      <c r="B295" s="884" t="s">
        <v>3467</v>
      </c>
      <c r="C295" s="885" t="str">
        <f>B295&amp;" комплект фасадов "&amp;"для корпусов "&amp;E295&amp;", "&amp;F295&amp;", "&amp;H295</f>
        <v>ФГ 400 МДФ Элис Ф-01 комплект фасадов для корпусов ВГ 400, ВГ 410, ВГ 910 У</v>
      </c>
      <c r="D295" s="886" t="s">
        <v>2677</v>
      </c>
      <c r="E295" s="888" t="s">
        <v>2474</v>
      </c>
      <c r="F295" s="887" t="s">
        <v>2392</v>
      </c>
      <c r="G295" s="887"/>
      <c r="H295" s="885" t="s">
        <v>2678</v>
      </c>
      <c r="I295" s="889">
        <v>2</v>
      </c>
      <c r="J295" s="890">
        <v>861</v>
      </c>
      <c r="K295" s="977">
        <f t="shared" si="33"/>
        <v>645</v>
      </c>
      <c r="L295" s="927"/>
      <c r="M295" s="929"/>
      <c r="N295" s="930"/>
    </row>
    <row r="296" spans="2:14" ht="34.799999999999997">
      <c r="B296" s="884" t="s">
        <v>3468</v>
      </c>
      <c r="C296" s="885" t="str">
        <f>B296&amp;" комплект фасадов "&amp;"для корпусов "&amp;E296&amp;", "&amp;F296&amp;", "&amp;H296</f>
        <v>ФГ 400 МДФ Элис Ф-02 комплект фасадов для корпусов ВГ 400, ВГ 410, ВГ 910 У</v>
      </c>
      <c r="D296" s="886" t="s">
        <v>2677</v>
      </c>
      <c r="E296" s="888" t="s">
        <v>2474</v>
      </c>
      <c r="F296" s="887" t="s">
        <v>2392</v>
      </c>
      <c r="G296" s="887"/>
      <c r="H296" s="885" t="s">
        <v>2678</v>
      </c>
      <c r="I296" s="889">
        <v>3</v>
      </c>
      <c r="J296" s="890">
        <v>931</v>
      </c>
      <c r="K296" s="977">
        <f t="shared" si="33"/>
        <v>697</v>
      </c>
      <c r="L296" s="927"/>
      <c r="M296" s="929"/>
      <c r="N296" s="930"/>
    </row>
    <row r="297" spans="2:14" ht="34.799999999999997">
      <c r="B297" s="884" t="s">
        <v>3469</v>
      </c>
      <c r="C297" s="885" t="str">
        <f t="shared" ref="C297:C302" si="34">B297&amp;" комплект фасадов "&amp;"для корпусов "&amp;E297&amp;", "&amp;F297</f>
        <v>ФГ 450 МДФ Элис Ф-01 комплект фасадов для корпусов ВГ 450, ВГ 460</v>
      </c>
      <c r="D297" s="886" t="s">
        <v>2680</v>
      </c>
      <c r="E297" s="888" t="s">
        <v>2475</v>
      </c>
      <c r="F297" s="887" t="s">
        <v>2397</v>
      </c>
      <c r="G297" s="887"/>
      <c r="H297" s="885"/>
      <c r="I297" s="889">
        <v>2</v>
      </c>
      <c r="J297" s="890">
        <v>945</v>
      </c>
      <c r="K297" s="977">
        <f t="shared" si="33"/>
        <v>708</v>
      </c>
      <c r="L297" s="927"/>
      <c r="M297" s="929"/>
      <c r="N297" s="930"/>
    </row>
    <row r="298" spans="2:14" ht="34.799999999999997">
      <c r="B298" s="884" t="s">
        <v>3470</v>
      </c>
      <c r="C298" s="885" t="str">
        <f t="shared" si="34"/>
        <v>ФГ 450 МДФ Элис Ф-02 комплект фасадов для корпусов ВГ 450, ВГ 460</v>
      </c>
      <c r="D298" s="886" t="s">
        <v>2680</v>
      </c>
      <c r="E298" s="888" t="s">
        <v>2475</v>
      </c>
      <c r="F298" s="887" t="s">
        <v>2397</v>
      </c>
      <c r="G298" s="887"/>
      <c r="H298" s="885"/>
      <c r="I298" s="889">
        <v>4</v>
      </c>
      <c r="J298" s="890">
        <v>1022</v>
      </c>
      <c r="K298" s="977">
        <f t="shared" si="33"/>
        <v>765</v>
      </c>
      <c r="L298" s="927"/>
      <c r="M298" s="929"/>
      <c r="N298" s="930"/>
    </row>
    <row r="299" spans="2:14" ht="34.799999999999997">
      <c r="B299" s="884" t="s">
        <v>3471</v>
      </c>
      <c r="C299" s="885" t="str">
        <f t="shared" si="34"/>
        <v>ФГ 500 МДФ Элис Ф-01 комплект фасадов для корпусов ВГ 500, ВГ 510</v>
      </c>
      <c r="D299" s="886" t="s">
        <v>2682</v>
      </c>
      <c r="E299" s="888" t="s">
        <v>2476</v>
      </c>
      <c r="F299" s="887" t="s">
        <v>2402</v>
      </c>
      <c r="G299" s="887"/>
      <c r="H299" s="885"/>
      <c r="I299" s="889">
        <v>3</v>
      </c>
      <c r="J299" s="890">
        <v>1025</v>
      </c>
      <c r="K299" s="977">
        <f t="shared" si="33"/>
        <v>767</v>
      </c>
      <c r="L299" s="927"/>
      <c r="M299" s="929"/>
      <c r="N299" s="930"/>
    </row>
    <row r="300" spans="2:14" ht="34.799999999999997">
      <c r="B300" s="884" t="s">
        <v>3472</v>
      </c>
      <c r="C300" s="885" t="str">
        <f t="shared" si="34"/>
        <v>ФГ 500 МДФ Элис Ф-02 комплект фасадов для корпусов ВГ 500, ВГ 510</v>
      </c>
      <c r="D300" s="886" t="s">
        <v>2682</v>
      </c>
      <c r="E300" s="888" t="s">
        <v>2476</v>
      </c>
      <c r="F300" s="887" t="s">
        <v>2402</v>
      </c>
      <c r="G300" s="887"/>
      <c r="H300" s="885"/>
      <c r="I300" s="889">
        <v>4</v>
      </c>
      <c r="J300" s="890">
        <v>1112</v>
      </c>
      <c r="K300" s="977">
        <f t="shared" si="33"/>
        <v>832</v>
      </c>
      <c r="L300" s="927"/>
      <c r="M300" s="929"/>
      <c r="N300" s="930"/>
    </row>
    <row r="301" spans="2:14" ht="34.799999999999997">
      <c r="B301" s="892" t="s">
        <v>3473</v>
      </c>
      <c r="C301" s="885" t="str">
        <f t="shared" si="34"/>
        <v>ФГ 600 МДФ Элис Ф-01 комплект фасадов для корпусов ВГ 600, ВГ 610</v>
      </c>
      <c r="D301" s="893" t="s">
        <v>2684</v>
      </c>
      <c r="E301" s="895" t="s">
        <v>2477</v>
      </c>
      <c r="F301" s="894" t="s">
        <v>2407</v>
      </c>
      <c r="G301" s="894"/>
      <c r="H301" s="896"/>
      <c r="I301" s="1005">
        <v>3</v>
      </c>
      <c r="J301" s="898">
        <v>1189</v>
      </c>
      <c r="K301" s="981">
        <f t="shared" si="33"/>
        <v>890</v>
      </c>
      <c r="L301" s="927"/>
      <c r="M301" s="929"/>
      <c r="N301" s="930"/>
    </row>
    <row r="302" spans="2:14" ht="34.799999999999997">
      <c r="B302" s="892" t="s">
        <v>3474</v>
      </c>
      <c r="C302" s="885" t="str">
        <f t="shared" si="34"/>
        <v>ФГ 600 МДФ Элис Ф-02 комплект фасадов для корпусов ВГ 600, ВГ 610</v>
      </c>
      <c r="D302" s="893" t="s">
        <v>2684</v>
      </c>
      <c r="E302" s="895" t="s">
        <v>2477</v>
      </c>
      <c r="F302" s="894" t="s">
        <v>2407</v>
      </c>
      <c r="G302" s="894"/>
      <c r="H302" s="896"/>
      <c r="I302" s="1005">
        <v>4</v>
      </c>
      <c r="J302" s="898">
        <v>1295</v>
      </c>
      <c r="K302" s="981">
        <f t="shared" si="33"/>
        <v>969</v>
      </c>
      <c r="L302" s="927"/>
      <c r="M302" s="929"/>
      <c r="N302" s="930"/>
    </row>
    <row r="303" spans="2:14" ht="34.799999999999997">
      <c r="B303" s="892" t="s">
        <v>3475</v>
      </c>
      <c r="C303" s="885" t="str">
        <f>B303&amp;" комплект фасадов "&amp;"для корпусов "&amp;E303&amp;", "&amp;F303&amp;", "&amp;H303</f>
        <v>ФГ 650 МДФ Элис Ф-01 комплект фасадов для корпусов ВГ 650, ВГ 660, ВГ 900 У</v>
      </c>
      <c r="D303" s="893" t="s">
        <v>2686</v>
      </c>
      <c r="E303" s="895" t="s">
        <v>2478</v>
      </c>
      <c r="F303" s="894" t="s">
        <v>2412</v>
      </c>
      <c r="G303" s="894"/>
      <c r="H303" s="896" t="s">
        <v>2687</v>
      </c>
      <c r="I303" s="654">
        <v>3</v>
      </c>
      <c r="J303" s="898">
        <v>1273</v>
      </c>
      <c r="K303" s="981">
        <f t="shared" si="33"/>
        <v>953</v>
      </c>
      <c r="L303" s="927"/>
      <c r="M303" s="929"/>
      <c r="N303" s="930"/>
    </row>
    <row r="304" spans="2:14" ht="34.799999999999997">
      <c r="B304" s="892" t="s">
        <v>3476</v>
      </c>
      <c r="C304" s="885" t="str">
        <f>B304&amp;" комплект фасадов "&amp;"для корпусов "&amp;E304&amp;", "&amp;F304&amp;", "&amp;H304</f>
        <v>ФГ 650 МДФ Элис Ф-02 комплект фасадов для корпусов ВГ 650, ВГ 660, ВГ 900 У</v>
      </c>
      <c r="D304" s="893" t="s">
        <v>2686</v>
      </c>
      <c r="E304" s="895" t="s">
        <v>2478</v>
      </c>
      <c r="F304" s="894" t="s">
        <v>2412</v>
      </c>
      <c r="G304" s="894"/>
      <c r="H304" s="896" t="s">
        <v>2687</v>
      </c>
      <c r="I304" s="1005">
        <v>5</v>
      </c>
      <c r="J304" s="898">
        <v>1385</v>
      </c>
      <c r="K304" s="981">
        <f t="shared" si="33"/>
        <v>1037</v>
      </c>
      <c r="L304" s="927"/>
      <c r="M304" s="929"/>
      <c r="N304" s="930"/>
    </row>
    <row r="305" spans="2:14" ht="34.799999999999997">
      <c r="B305" s="892" t="s">
        <v>3477</v>
      </c>
      <c r="C305" s="885" t="str">
        <f>B305&amp;" комплект фасадов "&amp;"для корпусов "&amp;E305&amp;", "&amp;F305</f>
        <v>ФГ 800 МДФ Элис Ф-01 комплект фасадов для корпусов ВГ 800, ВГ 810</v>
      </c>
      <c r="D305" s="893" t="s">
        <v>2689</v>
      </c>
      <c r="E305" s="895" t="s">
        <v>2479</v>
      </c>
      <c r="F305" s="894" t="s">
        <v>2417</v>
      </c>
      <c r="G305" s="894"/>
      <c r="H305" s="896"/>
      <c r="I305" s="1005">
        <v>4</v>
      </c>
      <c r="J305" s="898">
        <v>1516</v>
      </c>
      <c r="K305" s="981">
        <f t="shared" si="33"/>
        <v>1135</v>
      </c>
      <c r="L305" s="927"/>
      <c r="M305" s="929"/>
      <c r="N305" s="930"/>
    </row>
    <row r="306" spans="2:14" ht="34.799999999999997">
      <c r="B306" s="892" t="s">
        <v>3478</v>
      </c>
      <c r="C306" s="885" t="str">
        <f>B306&amp;" комплект фасадов "&amp;"для корпусов "&amp;E306&amp;", "&amp;F306</f>
        <v>ФГ 800 МДФ Элис Ф-02 комплект фасадов для корпусов ВГ 800, ВГ 810</v>
      </c>
      <c r="D306" s="893" t="s">
        <v>2689</v>
      </c>
      <c r="E306" s="895" t="s">
        <v>2479</v>
      </c>
      <c r="F306" s="894" t="s">
        <v>2417</v>
      </c>
      <c r="G306" s="894"/>
      <c r="H306" s="896"/>
      <c r="I306" s="1005">
        <v>6</v>
      </c>
      <c r="J306" s="898">
        <v>1655</v>
      </c>
      <c r="K306" s="981">
        <f t="shared" si="33"/>
        <v>1239</v>
      </c>
      <c r="L306" s="927"/>
      <c r="M306" s="929"/>
      <c r="N306" s="930"/>
    </row>
    <row r="307" spans="2:14" ht="34.799999999999997">
      <c r="B307" s="892" t="s">
        <v>3041</v>
      </c>
      <c r="C307" s="885" t="str">
        <f>B307&amp;" комплект фасадов "&amp;"для корпусов "&amp;E307&amp;", "&amp;F307</f>
        <v>ФГ 300 AL black комплект фасадов для корпусов ВГ 300, ВГ 310</v>
      </c>
      <c r="D307" s="893" t="s">
        <v>2675</v>
      </c>
      <c r="E307" s="888" t="s">
        <v>2473</v>
      </c>
      <c r="F307" s="887" t="s">
        <v>2386</v>
      </c>
      <c r="G307" s="887"/>
      <c r="H307" s="896"/>
      <c r="I307" s="1005">
        <v>4</v>
      </c>
      <c r="J307" s="898">
        <v>3271</v>
      </c>
      <c r="K307" s="981">
        <f t="shared" si="33"/>
        <v>2448</v>
      </c>
      <c r="L307" s="927"/>
      <c r="M307" s="929"/>
      <c r="N307" s="930"/>
    </row>
    <row r="308" spans="2:14" ht="34.799999999999997">
      <c r="B308" s="892" t="s">
        <v>3042</v>
      </c>
      <c r="C308" s="885" t="str">
        <f>B308&amp;" комплект фасадов "&amp;"для корпусов "&amp;E308&amp;", "&amp;F308&amp;", "&amp;H308</f>
        <v>ФГ 400 AL black комплект фасадов для корпусов ВГ 400, ВГ 410, ВГ 910 У</v>
      </c>
      <c r="D308" s="893" t="s">
        <v>2677</v>
      </c>
      <c r="E308" s="895" t="s">
        <v>2474</v>
      </c>
      <c r="F308" s="894" t="s">
        <v>2392</v>
      </c>
      <c r="G308" s="894"/>
      <c r="H308" s="896" t="s">
        <v>2678</v>
      </c>
      <c r="I308" s="1005">
        <v>5</v>
      </c>
      <c r="J308" s="898">
        <v>3621</v>
      </c>
      <c r="K308" s="981">
        <f t="shared" si="33"/>
        <v>2710</v>
      </c>
      <c r="L308" s="927"/>
      <c r="M308" s="929"/>
      <c r="N308" s="930"/>
    </row>
    <row r="309" spans="2:14" ht="34.799999999999997">
      <c r="B309" s="892" t="s">
        <v>3043</v>
      </c>
      <c r="C309" s="885" t="str">
        <f>B309&amp;" комплект фасадов "&amp;"для корпусов "&amp;E309&amp;", "&amp;F309</f>
        <v>ФГ 450 AL black комплект фасадов для корпусов ВГ 450, ВГ 460</v>
      </c>
      <c r="D309" s="893" t="s">
        <v>2680</v>
      </c>
      <c r="E309" s="895" t="s">
        <v>2475</v>
      </c>
      <c r="F309" s="894" t="s">
        <v>2397</v>
      </c>
      <c r="G309" s="894"/>
      <c r="H309" s="896"/>
      <c r="I309" s="1005">
        <v>5</v>
      </c>
      <c r="J309" s="898">
        <v>3798</v>
      </c>
      <c r="K309" s="981">
        <f t="shared" si="33"/>
        <v>2842</v>
      </c>
      <c r="L309" s="927"/>
      <c r="M309" s="929"/>
      <c r="N309" s="930"/>
    </row>
    <row r="310" spans="2:14" ht="34.799999999999997">
      <c r="B310" s="892" t="s">
        <v>3044</v>
      </c>
      <c r="C310" s="885" t="str">
        <f>B310&amp;" комплект фасадов "&amp;"для корпусов "&amp;E310&amp;", "&amp;F310</f>
        <v>ФГ 500 AL black комплект фасадов для корпусов ВГ 500, ВГ 510</v>
      </c>
      <c r="D310" s="893" t="s">
        <v>2682</v>
      </c>
      <c r="E310" s="895" t="s">
        <v>2476</v>
      </c>
      <c r="F310" s="894" t="s">
        <v>2402</v>
      </c>
      <c r="G310" s="894"/>
      <c r="H310" s="896"/>
      <c r="I310" s="1005">
        <v>6</v>
      </c>
      <c r="J310" s="898">
        <v>3971</v>
      </c>
      <c r="K310" s="981">
        <f t="shared" si="33"/>
        <v>2972</v>
      </c>
      <c r="L310" s="927"/>
      <c r="M310" s="929"/>
      <c r="N310" s="930"/>
    </row>
    <row r="311" spans="2:14" ht="34.799999999999997">
      <c r="B311" s="892" t="s">
        <v>3045</v>
      </c>
      <c r="C311" s="885" t="str">
        <f>B311&amp;" комплект фасадов "&amp;"для корпусов "&amp;E311&amp;", "&amp;F311</f>
        <v>ФГ 600 AL black комплект фасадов для корпусов ВГ 600, ВГ 610</v>
      </c>
      <c r="D311" s="893" t="s">
        <v>2684</v>
      </c>
      <c r="E311" s="895" t="s">
        <v>2477</v>
      </c>
      <c r="F311" s="894" t="s">
        <v>2407</v>
      </c>
      <c r="G311" s="894"/>
      <c r="H311" s="896"/>
      <c r="I311" s="1005">
        <v>7</v>
      </c>
      <c r="J311" s="898">
        <v>4322</v>
      </c>
      <c r="K311" s="981">
        <f t="shared" si="33"/>
        <v>3234</v>
      </c>
      <c r="L311" s="927"/>
      <c r="M311" s="929"/>
      <c r="N311" s="930"/>
    </row>
    <row r="312" spans="2:14" ht="34.799999999999997">
      <c r="B312" s="892" t="s">
        <v>3046</v>
      </c>
      <c r="C312" s="885" t="str">
        <f>B312&amp;" комплект фасадов "&amp;"для корпусов "&amp;E312&amp;", "&amp;F312&amp;", "&amp;H312</f>
        <v>ФГ 650 AL black комплект фасадов для корпусов ВГ 650, ВГ 660, ВГ 900 У</v>
      </c>
      <c r="D312" s="893" t="s">
        <v>2686</v>
      </c>
      <c r="E312" s="895" t="s">
        <v>2478</v>
      </c>
      <c r="F312" s="894" t="s">
        <v>2412</v>
      </c>
      <c r="G312" s="894"/>
      <c r="H312" s="896" t="s">
        <v>2687</v>
      </c>
      <c r="I312" s="654">
        <v>8</v>
      </c>
      <c r="J312" s="898">
        <v>4498</v>
      </c>
      <c r="K312" s="981">
        <f t="shared" si="33"/>
        <v>3366</v>
      </c>
      <c r="L312" s="927"/>
      <c r="M312" s="929"/>
      <c r="N312" s="930"/>
    </row>
    <row r="313" spans="2:14" ht="34.799999999999997">
      <c r="B313" s="892" t="s">
        <v>3047</v>
      </c>
      <c r="C313" s="885" t="str">
        <f>B313&amp;" комплект фасадов "&amp;"для корпусов "&amp;E313&amp;", "&amp;F313</f>
        <v>ФГ 800 AL black комплект фасадов для корпусов ВГ 800, ВГ 810</v>
      </c>
      <c r="D313" s="893" t="s">
        <v>2689</v>
      </c>
      <c r="E313" s="895" t="s">
        <v>2479</v>
      </c>
      <c r="F313" s="894" t="s">
        <v>2417</v>
      </c>
      <c r="G313" s="894"/>
      <c r="H313" s="896"/>
      <c r="I313" s="1005">
        <v>9</v>
      </c>
      <c r="J313" s="898">
        <v>6075</v>
      </c>
      <c r="K313" s="981">
        <f t="shared" si="33"/>
        <v>4546</v>
      </c>
      <c r="L313" s="927"/>
      <c r="M313" s="929"/>
      <c r="N313" s="930"/>
    </row>
    <row r="314" spans="2:14" ht="34.799999999999997">
      <c r="B314" s="892" t="s">
        <v>4000</v>
      </c>
      <c r="C314" s="885" t="str">
        <f>B314&amp;" комплект фасадов "&amp;"для корпусов "&amp;E314&amp;", "&amp;F314</f>
        <v>ФГ 300 AL gold комплект фасадов для корпусов ВГ 300, ВГ 310</v>
      </c>
      <c r="D314" s="893" t="s">
        <v>2675</v>
      </c>
      <c r="E314" s="888" t="s">
        <v>2473</v>
      </c>
      <c r="F314" s="887" t="s">
        <v>2386</v>
      </c>
      <c r="G314" s="887"/>
      <c r="H314" s="896"/>
      <c r="I314" s="1325">
        <v>4</v>
      </c>
      <c r="J314" s="898">
        <v>3271</v>
      </c>
      <c r="K314" s="981">
        <f t="shared" ref="K314:K327" si="35">ROUNDUP(CEILING(J314*(1-скидка),1)*(1+наценка),1)</f>
        <v>2448</v>
      </c>
      <c r="L314" s="927"/>
      <c r="M314" s="929"/>
      <c r="N314" s="930"/>
    </row>
    <row r="315" spans="2:14" ht="34.799999999999997">
      <c r="B315" s="892" t="s">
        <v>4001</v>
      </c>
      <c r="C315" s="885" t="str">
        <f>B315&amp;" комплект фасадов "&amp;"для корпусов "&amp;E315&amp;", "&amp;F315&amp;", "&amp;H315</f>
        <v>ФГ 400 AL gold комплект фасадов для корпусов ВГ 400, ВГ 410, ВГ 910 У</v>
      </c>
      <c r="D315" s="893" t="s">
        <v>2677</v>
      </c>
      <c r="E315" s="895" t="s">
        <v>2474</v>
      </c>
      <c r="F315" s="894" t="s">
        <v>2392</v>
      </c>
      <c r="G315" s="894"/>
      <c r="H315" s="896" t="s">
        <v>2678</v>
      </c>
      <c r="I315" s="1325">
        <v>5</v>
      </c>
      <c r="J315" s="898">
        <v>3621</v>
      </c>
      <c r="K315" s="981">
        <f t="shared" si="35"/>
        <v>2710</v>
      </c>
      <c r="L315" s="927"/>
      <c r="M315" s="929"/>
      <c r="N315" s="930"/>
    </row>
    <row r="316" spans="2:14" ht="34.799999999999997">
      <c r="B316" s="892" t="s">
        <v>4002</v>
      </c>
      <c r="C316" s="885" t="str">
        <f>B316&amp;" комплект фасадов "&amp;"для корпусов "&amp;E316&amp;", "&amp;F316</f>
        <v>ФГ 450 AL gold комплект фасадов для корпусов ВГ 450, ВГ 460</v>
      </c>
      <c r="D316" s="893" t="s">
        <v>2680</v>
      </c>
      <c r="E316" s="895" t="s">
        <v>2475</v>
      </c>
      <c r="F316" s="894" t="s">
        <v>2397</v>
      </c>
      <c r="G316" s="894"/>
      <c r="H316" s="896"/>
      <c r="I316" s="1325">
        <v>5</v>
      </c>
      <c r="J316" s="898">
        <v>3798</v>
      </c>
      <c r="K316" s="981">
        <f t="shared" si="35"/>
        <v>2842</v>
      </c>
      <c r="L316" s="927"/>
      <c r="M316" s="929"/>
      <c r="N316" s="930"/>
    </row>
    <row r="317" spans="2:14" ht="34.799999999999997">
      <c r="B317" s="892" t="s">
        <v>4003</v>
      </c>
      <c r="C317" s="885" t="str">
        <f>B317&amp;" комплект фасадов "&amp;"для корпусов "&amp;E317&amp;", "&amp;F317</f>
        <v>ФГ 500 AL gold комплект фасадов для корпусов ВГ 500, ВГ 510</v>
      </c>
      <c r="D317" s="893" t="s">
        <v>2682</v>
      </c>
      <c r="E317" s="895" t="s">
        <v>2476</v>
      </c>
      <c r="F317" s="894" t="s">
        <v>2402</v>
      </c>
      <c r="G317" s="894"/>
      <c r="H317" s="896"/>
      <c r="I317" s="1325">
        <v>6</v>
      </c>
      <c r="J317" s="898">
        <v>3971</v>
      </c>
      <c r="K317" s="981">
        <f t="shared" si="35"/>
        <v>2972</v>
      </c>
      <c r="L317" s="927"/>
      <c r="M317" s="929"/>
      <c r="N317" s="930"/>
    </row>
    <row r="318" spans="2:14" ht="34.799999999999997">
      <c r="B318" s="892" t="s">
        <v>4004</v>
      </c>
      <c r="C318" s="885" t="str">
        <f>B318&amp;" комплект фасадов "&amp;"для корпусов "&amp;E318&amp;", "&amp;F318</f>
        <v>ФГ 600 AL gold комплект фасадов для корпусов ВГ 600, ВГ 610</v>
      </c>
      <c r="D318" s="893" t="s">
        <v>2684</v>
      </c>
      <c r="E318" s="895" t="s">
        <v>2477</v>
      </c>
      <c r="F318" s="894" t="s">
        <v>2407</v>
      </c>
      <c r="G318" s="894"/>
      <c r="H318" s="896"/>
      <c r="I318" s="1325">
        <v>7</v>
      </c>
      <c r="J318" s="898">
        <v>4322</v>
      </c>
      <c r="K318" s="981">
        <f t="shared" si="35"/>
        <v>3234</v>
      </c>
      <c r="L318" s="927"/>
      <c r="M318" s="929"/>
      <c r="N318" s="930"/>
    </row>
    <row r="319" spans="2:14" ht="34.799999999999997">
      <c r="B319" s="892" t="s">
        <v>4005</v>
      </c>
      <c r="C319" s="885" t="str">
        <f>B319&amp;" комплект фасадов "&amp;"для корпусов "&amp;E319&amp;", "&amp;F319&amp;", "&amp;H319</f>
        <v>ФГ 650 AL gold комплект фасадов для корпусов ВГ 650, ВГ 660, ВГ 900 У</v>
      </c>
      <c r="D319" s="893" t="s">
        <v>2686</v>
      </c>
      <c r="E319" s="895" t="s">
        <v>2478</v>
      </c>
      <c r="F319" s="894" t="s">
        <v>2412</v>
      </c>
      <c r="G319" s="894"/>
      <c r="H319" s="896" t="s">
        <v>2687</v>
      </c>
      <c r="I319" s="654">
        <v>8</v>
      </c>
      <c r="J319" s="898">
        <v>4498</v>
      </c>
      <c r="K319" s="981">
        <f t="shared" si="35"/>
        <v>3366</v>
      </c>
      <c r="L319" s="927"/>
      <c r="M319" s="929"/>
      <c r="N319" s="930"/>
    </row>
    <row r="320" spans="2:14" ht="34.799999999999997">
      <c r="B320" s="892" t="s">
        <v>4006</v>
      </c>
      <c r="C320" s="885" t="str">
        <f>B320&amp;" комплект фасадов "&amp;"для корпусов "&amp;E320&amp;", "&amp;F320</f>
        <v>ФГ 800 AL gold комплект фасадов для корпусов ВГ 800, ВГ 810</v>
      </c>
      <c r="D320" s="893" t="s">
        <v>2689</v>
      </c>
      <c r="E320" s="895" t="s">
        <v>2479</v>
      </c>
      <c r="F320" s="894" t="s">
        <v>2417</v>
      </c>
      <c r="G320" s="894"/>
      <c r="H320" s="896"/>
      <c r="I320" s="1325">
        <v>9</v>
      </c>
      <c r="J320" s="898">
        <v>6075</v>
      </c>
      <c r="K320" s="981">
        <f t="shared" si="35"/>
        <v>4546</v>
      </c>
      <c r="L320" s="927"/>
      <c r="M320" s="929"/>
      <c r="N320" s="930"/>
    </row>
    <row r="321" spans="2:14" ht="34.799999999999997">
      <c r="B321" s="892" t="s">
        <v>3684</v>
      </c>
      <c r="C321" s="885" t="str">
        <f>B321&amp;" комплект фасадов "&amp;"для корпусов "&amp;E321&amp;", "&amp;F321</f>
        <v>ФГ 300 AL black Мору комплект фасадов для корпусов ВГ 300, ВГ 310</v>
      </c>
      <c r="D321" s="893" t="s">
        <v>2675</v>
      </c>
      <c r="E321" s="888" t="s">
        <v>2473</v>
      </c>
      <c r="F321" s="887" t="s">
        <v>2386</v>
      </c>
      <c r="G321" s="887"/>
      <c r="H321" s="896"/>
      <c r="I321" s="1328">
        <v>4</v>
      </c>
      <c r="J321" s="898">
        <v>4540</v>
      </c>
      <c r="K321" s="981">
        <f t="shared" si="35"/>
        <v>3397</v>
      </c>
      <c r="L321" s="927"/>
      <c r="M321" s="929"/>
      <c r="N321" s="930"/>
    </row>
    <row r="322" spans="2:14" ht="34.799999999999997">
      <c r="B322" s="892" t="s">
        <v>3685</v>
      </c>
      <c r="C322" s="885" t="str">
        <f>B322&amp;" комплект фасадов "&amp;"для корпусов "&amp;E322&amp;", "&amp;F322&amp;", "&amp;H322</f>
        <v>ФГ 400 AL black Мору комплект фасадов для корпусов ВГ 400, ВГ 410, ВГ 910 У</v>
      </c>
      <c r="D322" s="893" t="s">
        <v>2677</v>
      </c>
      <c r="E322" s="895" t="s">
        <v>2474</v>
      </c>
      <c r="F322" s="894" t="s">
        <v>2392</v>
      </c>
      <c r="G322" s="894"/>
      <c r="H322" s="896" t="s">
        <v>2678</v>
      </c>
      <c r="I322" s="1328">
        <v>5</v>
      </c>
      <c r="J322" s="898">
        <v>5369</v>
      </c>
      <c r="K322" s="981">
        <f t="shared" si="35"/>
        <v>4018</v>
      </c>
      <c r="L322" s="927"/>
      <c r="M322" s="929"/>
      <c r="N322" s="930"/>
    </row>
    <row r="323" spans="2:14" ht="34.799999999999997">
      <c r="B323" s="892" t="s">
        <v>3686</v>
      </c>
      <c r="C323" s="885" t="str">
        <f>B323&amp;" комплект фасадов "&amp;"для корпусов "&amp;E323&amp;", "&amp;F323</f>
        <v>ФГ 450 AL black Мору комплект фасадов для корпусов ВГ 450, ВГ 460</v>
      </c>
      <c r="D323" s="893" t="s">
        <v>2680</v>
      </c>
      <c r="E323" s="895" t="s">
        <v>2475</v>
      </c>
      <c r="F323" s="894" t="s">
        <v>2397</v>
      </c>
      <c r="G323" s="894"/>
      <c r="H323" s="896"/>
      <c r="I323" s="1328">
        <v>5</v>
      </c>
      <c r="J323" s="898">
        <v>5783</v>
      </c>
      <c r="K323" s="981">
        <f t="shared" si="35"/>
        <v>4327</v>
      </c>
      <c r="L323" s="927"/>
      <c r="M323" s="929"/>
      <c r="N323" s="930"/>
    </row>
    <row r="324" spans="2:14" ht="34.799999999999997">
      <c r="B324" s="892" t="s">
        <v>3687</v>
      </c>
      <c r="C324" s="885" t="str">
        <f>B324&amp;" комплект фасадов "&amp;"для корпусов "&amp;E324&amp;", "&amp;F324</f>
        <v>ФГ 500 AL black Мору комплект фасадов для корпусов ВГ 500, ВГ 510</v>
      </c>
      <c r="D324" s="893" t="s">
        <v>2682</v>
      </c>
      <c r="E324" s="895" t="s">
        <v>2476</v>
      </c>
      <c r="F324" s="894" t="s">
        <v>2402</v>
      </c>
      <c r="G324" s="894"/>
      <c r="H324" s="896"/>
      <c r="I324" s="1328">
        <v>6</v>
      </c>
      <c r="J324" s="898">
        <v>6198</v>
      </c>
      <c r="K324" s="981">
        <f t="shared" si="35"/>
        <v>4638</v>
      </c>
      <c r="L324" s="927"/>
      <c r="M324" s="929"/>
      <c r="N324" s="930"/>
    </row>
    <row r="325" spans="2:14" ht="34.799999999999997">
      <c r="B325" s="892" t="s">
        <v>3688</v>
      </c>
      <c r="C325" s="885" t="str">
        <f>B325&amp;" комплект фасадов "&amp;"для корпусов "&amp;E325&amp;", "&amp;F325</f>
        <v>ФГ 600 AL black Мору комплект фасадов для корпусов ВГ 600, ВГ 610</v>
      </c>
      <c r="D325" s="893" t="s">
        <v>2684</v>
      </c>
      <c r="E325" s="895" t="s">
        <v>2477</v>
      </c>
      <c r="F325" s="894" t="s">
        <v>2407</v>
      </c>
      <c r="G325" s="894"/>
      <c r="H325" s="896"/>
      <c r="I325" s="1328">
        <v>7</v>
      </c>
      <c r="J325" s="898">
        <v>7023</v>
      </c>
      <c r="K325" s="981">
        <f t="shared" si="35"/>
        <v>5255</v>
      </c>
      <c r="L325" s="927"/>
      <c r="M325" s="929"/>
      <c r="N325" s="930"/>
    </row>
    <row r="326" spans="2:14" ht="34.799999999999997">
      <c r="B326" s="892" t="s">
        <v>3689</v>
      </c>
      <c r="C326" s="885" t="str">
        <f>B326&amp;" комплект фасадов "&amp;"для корпусов "&amp;E326&amp;", "&amp;F326&amp;", "&amp;H326</f>
        <v>ФГ 650 AL black Мору комплект фасадов для корпусов ВГ 650, ВГ 660, ВГ 900 У</v>
      </c>
      <c r="D326" s="893" t="s">
        <v>2686</v>
      </c>
      <c r="E326" s="895" t="s">
        <v>2478</v>
      </c>
      <c r="F326" s="894" t="s">
        <v>2412</v>
      </c>
      <c r="G326" s="894"/>
      <c r="H326" s="896" t="s">
        <v>2687</v>
      </c>
      <c r="I326" s="654">
        <v>8</v>
      </c>
      <c r="J326" s="898">
        <v>7438</v>
      </c>
      <c r="K326" s="981">
        <f t="shared" si="35"/>
        <v>5566</v>
      </c>
      <c r="L326" s="927"/>
      <c r="M326" s="929"/>
      <c r="N326" s="930"/>
    </row>
    <row r="327" spans="2:14" ht="34.799999999999997">
      <c r="B327" s="892" t="s">
        <v>3690</v>
      </c>
      <c r="C327" s="885" t="str">
        <f>B327&amp;" комплект фасадов "&amp;"для корпусов "&amp;E327&amp;", "&amp;F327</f>
        <v>ФГ 800 AL black Мору комплект фасадов для корпусов ВГ 800, ВГ 810</v>
      </c>
      <c r="D327" s="893" t="s">
        <v>2689</v>
      </c>
      <c r="E327" s="895" t="s">
        <v>2479</v>
      </c>
      <c r="F327" s="894" t="s">
        <v>2417</v>
      </c>
      <c r="G327" s="894"/>
      <c r="H327" s="896"/>
      <c r="I327" s="1328">
        <v>9</v>
      </c>
      <c r="J327" s="898">
        <v>8678</v>
      </c>
      <c r="K327" s="981">
        <f t="shared" si="35"/>
        <v>6493</v>
      </c>
      <c r="L327" s="927"/>
      <c r="M327" s="929"/>
      <c r="N327" s="930"/>
    </row>
    <row r="328" spans="2:14" ht="34.799999999999997">
      <c r="B328" s="892" t="s">
        <v>3691</v>
      </c>
      <c r="C328" s="885" t="str">
        <f>B328&amp;" комплект фасадов "&amp;"для корпусов "&amp;E328&amp;", "&amp;F328</f>
        <v>ФГ 300 AL gold Мору комплект фасадов для корпусов ВГ 300, ВГ 310</v>
      </c>
      <c r="D328" s="893" t="s">
        <v>2675</v>
      </c>
      <c r="E328" s="888" t="s">
        <v>2473</v>
      </c>
      <c r="F328" s="887" t="s">
        <v>2386</v>
      </c>
      <c r="G328" s="887"/>
      <c r="H328" s="896"/>
      <c r="I328" s="1328">
        <v>4</v>
      </c>
      <c r="J328" s="898">
        <v>4540</v>
      </c>
      <c r="K328" s="981">
        <f t="shared" ref="K328:K334" si="36">ROUNDUP(CEILING(J328*(1-скидка),1)*(1+наценка),1)</f>
        <v>3397</v>
      </c>
      <c r="L328" s="927"/>
      <c r="M328" s="929"/>
      <c r="N328" s="930"/>
    </row>
    <row r="329" spans="2:14" ht="34.799999999999997">
      <c r="B329" s="892" t="s">
        <v>3692</v>
      </c>
      <c r="C329" s="885" t="str">
        <f>B329&amp;" комплект фасадов "&amp;"для корпусов "&amp;E329&amp;", "&amp;F329&amp;", "&amp;H329</f>
        <v>ФГ 400 AL gold Мору комплект фасадов для корпусов ВГ 400, ВГ 410, ВГ 910 У</v>
      </c>
      <c r="D329" s="893" t="s">
        <v>2677</v>
      </c>
      <c r="E329" s="895" t="s">
        <v>2474</v>
      </c>
      <c r="F329" s="894" t="s">
        <v>2392</v>
      </c>
      <c r="G329" s="894"/>
      <c r="H329" s="896" t="s">
        <v>2678</v>
      </c>
      <c r="I329" s="1328">
        <v>5</v>
      </c>
      <c r="J329" s="898">
        <v>5369</v>
      </c>
      <c r="K329" s="981">
        <f t="shared" si="36"/>
        <v>4018</v>
      </c>
      <c r="L329" s="927"/>
      <c r="M329" s="929"/>
      <c r="N329" s="930"/>
    </row>
    <row r="330" spans="2:14" ht="34.799999999999997">
      <c r="B330" s="892" t="s">
        <v>3693</v>
      </c>
      <c r="C330" s="885" t="str">
        <f>B330&amp;" комплект фасадов "&amp;"для корпусов "&amp;E330&amp;", "&amp;F330</f>
        <v>ФГ 450 AL gold Мору комплект фасадов для корпусов ВГ 450, ВГ 460</v>
      </c>
      <c r="D330" s="893" t="s">
        <v>2680</v>
      </c>
      <c r="E330" s="895" t="s">
        <v>2475</v>
      </c>
      <c r="F330" s="894" t="s">
        <v>2397</v>
      </c>
      <c r="G330" s="894"/>
      <c r="H330" s="896"/>
      <c r="I330" s="1328">
        <v>5</v>
      </c>
      <c r="J330" s="898">
        <v>5783</v>
      </c>
      <c r="K330" s="981">
        <f t="shared" si="36"/>
        <v>4327</v>
      </c>
      <c r="L330" s="927"/>
      <c r="M330" s="929"/>
      <c r="N330" s="930"/>
    </row>
    <row r="331" spans="2:14" ht="34.799999999999997">
      <c r="B331" s="892" t="s">
        <v>3694</v>
      </c>
      <c r="C331" s="885" t="str">
        <f>B331&amp;" комплект фасадов "&amp;"для корпусов "&amp;E331&amp;", "&amp;F331</f>
        <v>ФГ 500 AL gold Мору комплект фасадов для корпусов ВГ 500, ВГ 510</v>
      </c>
      <c r="D331" s="893" t="s">
        <v>2682</v>
      </c>
      <c r="E331" s="895" t="s">
        <v>2476</v>
      </c>
      <c r="F331" s="894" t="s">
        <v>2402</v>
      </c>
      <c r="G331" s="894"/>
      <c r="H331" s="896"/>
      <c r="I331" s="1328">
        <v>6</v>
      </c>
      <c r="J331" s="898">
        <v>6198</v>
      </c>
      <c r="K331" s="981">
        <f t="shared" si="36"/>
        <v>4638</v>
      </c>
      <c r="L331" s="927"/>
      <c r="M331" s="929"/>
      <c r="N331" s="930"/>
    </row>
    <row r="332" spans="2:14" ht="34.799999999999997">
      <c r="B332" s="892" t="s">
        <v>3695</v>
      </c>
      <c r="C332" s="885" t="str">
        <f>B332&amp;" комплект фасадов "&amp;"для корпусов "&amp;E332&amp;", "&amp;F332</f>
        <v>ФГ 600 AL gold Мору комплект фасадов для корпусов ВГ 600, ВГ 610</v>
      </c>
      <c r="D332" s="893" t="s">
        <v>2684</v>
      </c>
      <c r="E332" s="895" t="s">
        <v>2477</v>
      </c>
      <c r="F332" s="894" t="s">
        <v>2407</v>
      </c>
      <c r="G332" s="894"/>
      <c r="H332" s="896"/>
      <c r="I332" s="1328">
        <v>7</v>
      </c>
      <c r="J332" s="898">
        <v>7023</v>
      </c>
      <c r="K332" s="981">
        <f t="shared" si="36"/>
        <v>5255</v>
      </c>
      <c r="L332" s="927"/>
      <c r="M332" s="929"/>
      <c r="N332" s="930"/>
    </row>
    <row r="333" spans="2:14" ht="34.799999999999997">
      <c r="B333" s="892" t="s">
        <v>3696</v>
      </c>
      <c r="C333" s="885" t="str">
        <f>B333&amp;" комплект фасадов "&amp;"для корпусов "&amp;E333&amp;", "&amp;F333&amp;", "&amp;H333</f>
        <v>ФГ 650 AL gold Мору комплект фасадов для корпусов ВГ 650, ВГ 660, ВГ 900 У</v>
      </c>
      <c r="D333" s="893" t="s">
        <v>2686</v>
      </c>
      <c r="E333" s="895" t="s">
        <v>2478</v>
      </c>
      <c r="F333" s="894" t="s">
        <v>2412</v>
      </c>
      <c r="G333" s="894"/>
      <c r="H333" s="896" t="s">
        <v>2687</v>
      </c>
      <c r="I333" s="654">
        <v>8</v>
      </c>
      <c r="J333" s="898">
        <v>7438</v>
      </c>
      <c r="K333" s="981">
        <f t="shared" si="36"/>
        <v>5566</v>
      </c>
      <c r="L333" s="927"/>
      <c r="M333" s="929"/>
      <c r="N333" s="930"/>
    </row>
    <row r="334" spans="2:14" ht="34.799999999999997">
      <c r="B334" s="892" t="s">
        <v>3697</v>
      </c>
      <c r="C334" s="885" t="str">
        <f>B334&amp;" комплект фасадов "&amp;"для корпусов "&amp;E334&amp;", "&amp;F334</f>
        <v>ФГ 800 AL gold Мору комплект фасадов для корпусов ВГ 800, ВГ 810</v>
      </c>
      <c r="D334" s="893" t="s">
        <v>2689</v>
      </c>
      <c r="E334" s="895" t="s">
        <v>2479</v>
      </c>
      <c r="F334" s="894" t="s">
        <v>2417</v>
      </c>
      <c r="G334" s="894"/>
      <c r="H334" s="896"/>
      <c r="I334" s="1328">
        <v>9</v>
      </c>
      <c r="J334" s="898">
        <v>8678</v>
      </c>
      <c r="K334" s="981">
        <f t="shared" si="36"/>
        <v>6493</v>
      </c>
      <c r="L334" s="927"/>
      <c r="M334" s="929"/>
      <c r="N334" s="930"/>
    </row>
    <row r="335" spans="2:14" ht="45">
      <c r="B335" s="1698" t="s">
        <v>2690</v>
      </c>
      <c r="C335" s="1684"/>
      <c r="D335" s="1684"/>
      <c r="E335" s="1684"/>
      <c r="F335" s="1684"/>
      <c r="G335" s="1684"/>
      <c r="H335" s="1684"/>
      <c r="I335" s="1684"/>
      <c r="J335" s="1684"/>
      <c r="K335" s="1684"/>
      <c r="L335" s="927"/>
      <c r="M335" s="929"/>
      <c r="N335" s="930"/>
    </row>
    <row r="336" spans="2:14" ht="34.799999999999997">
      <c r="B336" s="884" t="s">
        <v>3324</v>
      </c>
      <c r="C336" s="885" t="str">
        <f>B336&amp;" комплект фасадов "&amp;"для корпусов "&amp;H336</f>
        <v>ПБ 360 У МДФ Элис комплект фасадов для корпусов ВГ 900 У</v>
      </c>
      <c r="D336" s="886" t="s">
        <v>2692</v>
      </c>
      <c r="E336" s="887"/>
      <c r="F336" s="888"/>
      <c r="G336" s="888"/>
      <c r="H336" s="885" t="s">
        <v>2687</v>
      </c>
      <c r="I336" s="889">
        <v>1</v>
      </c>
      <c r="J336" s="890">
        <v>131</v>
      </c>
      <c r="K336" s="977">
        <f>ROUNDUP(CEILING(J336*(1-скидка),1)*(1+наценка),1)</f>
        <v>99</v>
      </c>
      <c r="L336" s="927"/>
      <c r="M336" s="929"/>
      <c r="N336" s="930"/>
    </row>
    <row r="337" spans="2:14" ht="34.799999999999997">
      <c r="B337" s="892" t="s">
        <v>3325</v>
      </c>
      <c r="C337" s="885" t="str">
        <f>B337&amp;" комплект фасадов "&amp;"для корпусов "&amp;H337</f>
        <v>ПБ 361 У МДФ Элис комплект фасадов для корпусов ВГ 910 У</v>
      </c>
      <c r="D337" s="893" t="s">
        <v>2694</v>
      </c>
      <c r="E337" s="894"/>
      <c r="F337" s="895"/>
      <c r="G337" s="895"/>
      <c r="H337" s="896" t="s">
        <v>2678</v>
      </c>
      <c r="I337" s="1005">
        <v>1</v>
      </c>
      <c r="J337" s="898">
        <v>164</v>
      </c>
      <c r="K337" s="981">
        <f>ROUNDUP(CEILING(J337*(1-скидка),1)*(1+наценка),1)</f>
        <v>123</v>
      </c>
      <c r="L337" s="927"/>
      <c r="M337" s="929"/>
      <c r="N337" s="930"/>
    </row>
    <row r="338" spans="2:14" ht="219.9" customHeight="1" thickBot="1">
      <c r="B338" s="1588" t="s">
        <v>4017</v>
      </c>
      <c r="C338" s="1589"/>
      <c r="D338" s="1678"/>
      <c r="E338" s="1589"/>
      <c r="F338" s="1589"/>
      <c r="G338" s="1589"/>
      <c r="H338" s="1589"/>
      <c r="I338" s="1678"/>
      <c r="J338" s="1589"/>
      <c r="K338" s="1589"/>
      <c r="L338" s="800"/>
      <c r="M338" s="787"/>
      <c r="N338" s="788"/>
    </row>
    <row r="339" spans="2:14" ht="45">
      <c r="B339" s="1698" t="s">
        <v>2695</v>
      </c>
      <c r="C339" s="1684"/>
      <c r="D339" s="1684"/>
      <c r="E339" s="1684"/>
      <c r="F339" s="1684"/>
      <c r="G339" s="1684"/>
      <c r="H339" s="1684"/>
      <c r="I339" s="1684"/>
      <c r="J339" s="1684"/>
      <c r="K339" s="1684"/>
      <c r="L339" s="927"/>
      <c r="M339" s="929"/>
      <c r="N339" s="930"/>
    </row>
    <row r="340" spans="2:14" ht="40.5" customHeight="1">
      <c r="B340" s="884" t="s">
        <v>3326</v>
      </c>
      <c r="C340" s="885" t="str">
        <f t="shared" ref="C340:C350" si="37">B340&amp;" комплект боковых фасадов "&amp;E340</f>
        <v>ПБ 360 МДФ Элис комплект боковых фасадов для верхних горизонтальных 360 (глубина 300)</v>
      </c>
      <c r="D340" s="886" t="s">
        <v>2697</v>
      </c>
      <c r="E340" s="1693" t="s">
        <v>2698</v>
      </c>
      <c r="F340" s="1693"/>
      <c r="G340" s="1693"/>
      <c r="H340" s="1693"/>
      <c r="I340" s="889">
        <v>2</v>
      </c>
      <c r="J340" s="979">
        <v>504</v>
      </c>
      <c r="K340" s="977">
        <f t="shared" ref="K340:K350" si="38">ROUNDUP(CEILING(J340*(1-скидка),1)*(1+наценка),1)</f>
        <v>378</v>
      </c>
      <c r="L340" s="927"/>
      <c r="M340" s="929"/>
      <c r="N340" s="930"/>
    </row>
    <row r="341" spans="2:14" ht="40.5" customHeight="1">
      <c r="B341" s="892" t="s">
        <v>3327</v>
      </c>
      <c r="C341" s="885" t="str">
        <f t="shared" si="37"/>
        <v>ПБ 361 МДФ Элис комплект боковых фасадов для верхних горизонтальных 360 (глубина 550)</v>
      </c>
      <c r="D341" s="893" t="s">
        <v>2700</v>
      </c>
      <c r="E341" s="1680" t="s">
        <v>2701</v>
      </c>
      <c r="F341" s="1680"/>
      <c r="G341" s="1680"/>
      <c r="H341" s="1680"/>
      <c r="I341" s="1005">
        <v>3</v>
      </c>
      <c r="J341" s="976">
        <v>951</v>
      </c>
      <c r="K341" s="981">
        <f t="shared" si="38"/>
        <v>712</v>
      </c>
      <c r="L341" s="927"/>
      <c r="M341" s="929"/>
      <c r="N341" s="930"/>
    </row>
    <row r="342" spans="2:14" ht="40.5" customHeight="1">
      <c r="B342" s="892" t="s">
        <v>3328</v>
      </c>
      <c r="C342" s="885" t="str">
        <f t="shared" si="37"/>
        <v>ПБ 460 МДФ Элис комплект боковых фасадов для верхних горизонтальных 460 (глубина 300)</v>
      </c>
      <c r="D342" s="886" t="s">
        <v>2703</v>
      </c>
      <c r="E342" s="1680" t="s">
        <v>2704</v>
      </c>
      <c r="F342" s="1680"/>
      <c r="G342" s="1680"/>
      <c r="H342" s="1680"/>
      <c r="I342" s="1005">
        <v>2</v>
      </c>
      <c r="J342" s="976">
        <v>643</v>
      </c>
      <c r="K342" s="981">
        <f t="shared" si="38"/>
        <v>482</v>
      </c>
      <c r="L342" s="927"/>
      <c r="M342" s="929"/>
      <c r="N342" s="930"/>
    </row>
    <row r="343" spans="2:14" ht="40.5" customHeight="1">
      <c r="B343" s="892" t="s">
        <v>3329</v>
      </c>
      <c r="C343" s="885" t="str">
        <f t="shared" si="37"/>
        <v>ПБ 461 МДФ Элис комплект боковых фасадов для верхних горизонтальных 460 (глубина 550)</v>
      </c>
      <c r="D343" s="886" t="s">
        <v>2706</v>
      </c>
      <c r="E343" s="1680" t="s">
        <v>2707</v>
      </c>
      <c r="F343" s="1680"/>
      <c r="G343" s="1680"/>
      <c r="H343" s="1680"/>
      <c r="I343" s="1005">
        <v>4</v>
      </c>
      <c r="J343" s="976">
        <v>1215</v>
      </c>
      <c r="K343" s="981">
        <f t="shared" si="38"/>
        <v>910</v>
      </c>
      <c r="L343" s="927"/>
      <c r="M343" s="929"/>
      <c r="N343" s="930"/>
    </row>
    <row r="344" spans="2:14" ht="40.5" customHeight="1">
      <c r="B344" s="892" t="s">
        <v>3330</v>
      </c>
      <c r="C344" s="885" t="str">
        <f t="shared" si="37"/>
        <v>ПБ 720 В МДФ Элис комплект боковых фасадов для верхних шкафов 720</v>
      </c>
      <c r="D344" s="893" t="s">
        <v>2709</v>
      </c>
      <c r="E344" s="1680" t="s">
        <v>2710</v>
      </c>
      <c r="F344" s="1680"/>
      <c r="G344" s="1680"/>
      <c r="H344" s="1680"/>
      <c r="I344" s="1005">
        <v>3</v>
      </c>
      <c r="J344" s="976">
        <v>1003</v>
      </c>
      <c r="K344" s="981">
        <f t="shared" si="38"/>
        <v>751</v>
      </c>
      <c r="L344" s="927"/>
      <c r="M344" s="929"/>
      <c r="N344" s="930"/>
    </row>
    <row r="345" spans="2:14" ht="40.5" customHeight="1">
      <c r="B345" s="892" t="s">
        <v>3331</v>
      </c>
      <c r="C345" s="885" t="str">
        <f t="shared" si="37"/>
        <v>ПБ 720 Н МДФ Элис комплект боковых фасадов для всех нижних шкафов</v>
      </c>
      <c r="D345" s="893" t="s">
        <v>2712</v>
      </c>
      <c r="E345" s="1680" t="s">
        <v>3965</v>
      </c>
      <c r="F345" s="1680"/>
      <c r="G345" s="1680"/>
      <c r="H345" s="1680"/>
      <c r="I345" s="1005">
        <v>6</v>
      </c>
      <c r="J345" s="976">
        <v>1895</v>
      </c>
      <c r="K345" s="981">
        <f t="shared" si="38"/>
        <v>1418</v>
      </c>
      <c r="L345" s="927"/>
      <c r="M345" s="929"/>
      <c r="N345" s="930"/>
    </row>
    <row r="346" spans="2:14" ht="40.5" customHeight="1">
      <c r="B346" s="892" t="s">
        <v>3332</v>
      </c>
      <c r="C346" s="885" t="str">
        <f t="shared" si="37"/>
        <v>ПБ 920 МДФ Элис комплект боковых фасадов для верхних шкафов 920</v>
      </c>
      <c r="D346" s="893" t="s">
        <v>2714</v>
      </c>
      <c r="E346" s="1680" t="s">
        <v>2715</v>
      </c>
      <c r="F346" s="1680"/>
      <c r="G346" s="1680"/>
      <c r="H346" s="1680"/>
      <c r="I346" s="654">
        <v>5</v>
      </c>
      <c r="J346" s="976">
        <v>1279</v>
      </c>
      <c r="K346" s="981">
        <f t="shared" si="38"/>
        <v>957</v>
      </c>
      <c r="L346" s="927"/>
      <c r="M346" s="929"/>
      <c r="N346" s="930"/>
    </row>
    <row r="347" spans="2:14" ht="40.5" customHeight="1">
      <c r="B347" s="884" t="s">
        <v>3731</v>
      </c>
      <c r="C347" s="885" t="str">
        <f t="shared" si="37"/>
        <v>ПБ 2040 МДФ Элис комплект боковых фасадов для пеналов 2140</v>
      </c>
      <c r="D347" s="893" t="s">
        <v>3729</v>
      </c>
      <c r="E347" s="1680" t="s">
        <v>2716</v>
      </c>
      <c r="F347" s="1680"/>
      <c r="G347" s="1680"/>
      <c r="H347" s="1680"/>
      <c r="I347" s="1005">
        <v>15</v>
      </c>
      <c r="J347" s="976">
        <v>5359</v>
      </c>
      <c r="K347" s="981">
        <f t="shared" si="38"/>
        <v>4010</v>
      </c>
      <c r="L347" s="927"/>
      <c r="M347" s="929"/>
      <c r="N347" s="930"/>
    </row>
    <row r="348" spans="2:14" ht="40.5" customHeight="1">
      <c r="B348" s="884" t="s">
        <v>3732</v>
      </c>
      <c r="C348" s="885" t="str">
        <f>B348&amp;" комплект боковых фасадов "&amp;E348</f>
        <v>ПБ 2240 В МДФ Элис комплект боковых фасадов для пеналов 2340</v>
      </c>
      <c r="D348" s="893" t="s">
        <v>3730</v>
      </c>
      <c r="E348" s="1680" t="s">
        <v>2717</v>
      </c>
      <c r="F348" s="1680"/>
      <c r="G348" s="1680"/>
      <c r="H348" s="1680"/>
      <c r="I348" s="1299">
        <v>16</v>
      </c>
      <c r="J348" s="976">
        <v>5883</v>
      </c>
      <c r="K348" s="981">
        <f t="shared" si="38"/>
        <v>4402</v>
      </c>
      <c r="L348" s="927"/>
      <c r="M348" s="929"/>
      <c r="N348" s="930"/>
    </row>
    <row r="349" spans="2:14" ht="40.5" customHeight="1">
      <c r="B349" s="884" t="s">
        <v>3959</v>
      </c>
      <c r="C349" s="885" t="str">
        <f>B349&amp;" комплект боковых фасадов "&amp;E349</f>
        <v>ПБ 300 МДФ Элис Ф-02 комплект боковых фасадов для пеналов ПТ 570</v>
      </c>
      <c r="D349" s="893" t="s">
        <v>3798</v>
      </c>
      <c r="E349" s="1680" t="s">
        <v>3801</v>
      </c>
      <c r="F349" s="1680"/>
      <c r="G349" s="1680"/>
      <c r="H349" s="1680"/>
      <c r="I349" s="1299">
        <v>10</v>
      </c>
      <c r="J349" s="976">
        <v>3133</v>
      </c>
      <c r="K349" s="981">
        <f t="shared" si="38"/>
        <v>2345</v>
      </c>
      <c r="L349" s="927"/>
      <c r="M349" s="929"/>
      <c r="N349" s="930"/>
    </row>
    <row r="350" spans="2:14" ht="40.5" customHeight="1">
      <c r="B350" s="884" t="s">
        <v>3960</v>
      </c>
      <c r="C350" s="885" t="str">
        <f t="shared" si="37"/>
        <v>ПБ 300 В МДФ Элис Ф-02 комплект боковых фасадов для пеналов ПТ 570 В</v>
      </c>
      <c r="D350" s="893" t="s">
        <v>3799</v>
      </c>
      <c r="E350" s="1680" t="s">
        <v>3800</v>
      </c>
      <c r="F350" s="1680"/>
      <c r="G350" s="1680"/>
      <c r="H350" s="1680"/>
      <c r="I350" s="1005">
        <v>11</v>
      </c>
      <c r="J350" s="976">
        <v>3441</v>
      </c>
      <c r="K350" s="981">
        <f t="shared" si="38"/>
        <v>2575</v>
      </c>
      <c r="L350" s="927"/>
      <c r="M350" s="929"/>
      <c r="N350" s="930"/>
    </row>
    <row r="351" spans="2:14" ht="187.5" customHeight="1" thickBot="1">
      <c r="B351" s="1588" t="s">
        <v>3487</v>
      </c>
      <c r="C351" s="1589"/>
      <c r="D351" s="1678"/>
      <c r="E351" s="1589"/>
      <c r="F351" s="1589"/>
      <c r="G351" s="1589"/>
      <c r="H351" s="1589"/>
      <c r="I351" s="1678"/>
      <c r="J351" s="1589"/>
      <c r="K351" s="1589"/>
      <c r="L351" s="927"/>
      <c r="M351" s="929"/>
      <c r="N351" s="930"/>
    </row>
    <row r="352" spans="2:14" ht="45">
      <c r="B352" s="1605" t="s">
        <v>3698</v>
      </c>
      <c r="C352" s="1606"/>
      <c r="D352" s="1606"/>
      <c r="E352" s="1606"/>
      <c r="F352" s="1606"/>
      <c r="G352" s="1606"/>
      <c r="H352" s="1606"/>
      <c r="I352" s="1606"/>
      <c r="J352" s="1606"/>
      <c r="K352" s="1606"/>
      <c r="L352" s="927"/>
      <c r="M352" s="929"/>
      <c r="N352" s="930"/>
    </row>
    <row r="353" spans="2:14" ht="64.8">
      <c r="B353" s="910" t="s">
        <v>3702</v>
      </c>
      <c r="C353" s="910" t="s">
        <v>3702</v>
      </c>
      <c r="D353" s="912" t="s">
        <v>3704</v>
      </c>
      <c r="E353" s="1696"/>
      <c r="F353" s="1696"/>
      <c r="G353" s="1696"/>
      <c r="H353" s="1696"/>
      <c r="I353" s="913">
        <v>4.5</v>
      </c>
      <c r="J353" s="914">
        <v>901</v>
      </c>
      <c r="K353" s="977">
        <f>ROUNDUP(CEILING(J353*(1-скидка),1)*(1+наценка),1)</f>
        <v>675</v>
      </c>
      <c r="L353" s="927"/>
      <c r="M353" s="929"/>
      <c r="N353" s="930"/>
    </row>
    <row r="354" spans="2:14" ht="64.8">
      <c r="B354" s="916" t="s">
        <v>3703</v>
      </c>
      <c r="C354" s="916" t="s">
        <v>3703</v>
      </c>
      <c r="D354" s="917" t="s">
        <v>3705</v>
      </c>
      <c r="E354" s="1697"/>
      <c r="F354" s="1697"/>
      <c r="G354" s="1697"/>
      <c r="H354" s="1697"/>
      <c r="I354" s="918">
        <v>7</v>
      </c>
      <c r="J354" s="919">
        <v>1379</v>
      </c>
      <c r="K354" s="981">
        <f>ROUNDUP(CEILING(J354*(1-скидка),1)*(1+наценка),1)</f>
        <v>1032</v>
      </c>
      <c r="L354" s="927"/>
      <c r="M354" s="929"/>
      <c r="N354" s="930"/>
    </row>
    <row r="355" spans="2:14" ht="142.5" customHeight="1" thickBot="1">
      <c r="B355" s="1588" t="s">
        <v>3706</v>
      </c>
      <c r="C355" s="1589"/>
      <c r="D355" s="1589"/>
      <c r="E355" s="1589"/>
      <c r="F355" s="1589"/>
      <c r="G355" s="1589"/>
      <c r="H355" s="1589"/>
      <c r="I355" s="1589"/>
      <c r="J355" s="1589"/>
      <c r="K355" s="1589"/>
      <c r="L355" s="800"/>
      <c r="M355" s="787"/>
      <c r="N355" s="788"/>
    </row>
  </sheetData>
  <mergeCells count="63">
    <mergeCell ref="B62:K62"/>
    <mergeCell ref="D1:M1"/>
    <mergeCell ref="M2:N2"/>
    <mergeCell ref="B3:N3"/>
    <mergeCell ref="B4:B6"/>
    <mergeCell ref="C4:C6"/>
    <mergeCell ref="D4:D6"/>
    <mergeCell ref="E4:H6"/>
    <mergeCell ref="I4:I6"/>
    <mergeCell ref="J4:J6"/>
    <mergeCell ref="K4:K6"/>
    <mergeCell ref="L4:N6"/>
    <mergeCell ref="B7:K7"/>
    <mergeCell ref="M8:N8"/>
    <mergeCell ref="H2:K2"/>
    <mergeCell ref="B96:K96"/>
    <mergeCell ref="B63:K63"/>
    <mergeCell ref="B73:K73"/>
    <mergeCell ref="B75:K75"/>
    <mergeCell ref="B78:K78"/>
    <mergeCell ref="B79:K79"/>
    <mergeCell ref="E87:H87"/>
    <mergeCell ref="E88:H88"/>
    <mergeCell ref="B89:K89"/>
    <mergeCell ref="B91:K91"/>
    <mergeCell ref="B92:K92"/>
    <mergeCell ref="B95:K95"/>
    <mergeCell ref="B242:K242"/>
    <mergeCell ref="B102:K102"/>
    <mergeCell ref="B103:K103"/>
    <mergeCell ref="B109:K109"/>
    <mergeCell ref="B110:K110"/>
    <mergeCell ref="B116:K116"/>
    <mergeCell ref="B117:K117"/>
    <mergeCell ref="M131:N131"/>
    <mergeCell ref="M132:N134"/>
    <mergeCell ref="B178:K178"/>
    <mergeCell ref="B180:K180"/>
    <mergeCell ref="B181:K181"/>
    <mergeCell ref="E343:H343"/>
    <mergeCell ref="B244:K244"/>
    <mergeCell ref="B245:K245"/>
    <mergeCell ref="B288:K288"/>
    <mergeCell ref="B291:K291"/>
    <mergeCell ref="B292:K292"/>
    <mergeCell ref="B335:K335"/>
    <mergeCell ref="B338:K338"/>
    <mergeCell ref="B339:K339"/>
    <mergeCell ref="E340:H340"/>
    <mergeCell ref="E341:H341"/>
    <mergeCell ref="E342:H342"/>
    <mergeCell ref="B352:K352"/>
    <mergeCell ref="E353:H353"/>
    <mergeCell ref="E354:H354"/>
    <mergeCell ref="B355:K355"/>
    <mergeCell ref="E344:H344"/>
    <mergeCell ref="E345:H345"/>
    <mergeCell ref="E346:H346"/>
    <mergeCell ref="E347:H347"/>
    <mergeCell ref="E350:H350"/>
    <mergeCell ref="B351:K351"/>
    <mergeCell ref="E348:H348"/>
    <mergeCell ref="E349:H349"/>
  </mergeCells>
  <hyperlinks>
    <hyperlink ref="B1" location="main!A1" display="НАЗАД" xr:uid="{00000000-0004-0000-2900-000000000000}"/>
  </hyperlinks>
  <printOptions horizontalCentered="1"/>
  <pageMargins left="0" right="0" top="0.39370078740157483" bottom="0.39370078740157483" header="0" footer="0"/>
  <pageSetup paperSize="9" scale="26" fitToHeight="0" orientation="landscape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rowBreaks count="4" manualBreakCount="4">
    <brk id="74" min="1" max="13" man="1"/>
    <brk id="95" min="1" max="13" man="1"/>
    <brk id="116" min="1" max="13" man="1"/>
    <brk id="180" min="1" max="13" man="1"/>
  </rowBreaks>
  <drawing r:id="rId2"/>
  <legacyDrawing r:id="rId3"/>
  <controls>
    <mc:AlternateContent xmlns:mc="http://schemas.openxmlformats.org/markup-compatibility/2006">
      <mc:Choice Requires="x14">
        <control shapeId="737281" r:id="rId4" name="TextBox1">
          <controlPr defaultSize="0" autoFill="0" autoLine="0" linkedCell="скидка!F3" r:id="rId5">
            <anchor moveWithCells="1">
              <from>
                <xdr:col>13</xdr:col>
                <xdr:colOff>1219200</xdr:colOff>
                <xdr:row>0</xdr:row>
                <xdr:rowOff>106680</xdr:rowOff>
              </from>
              <to>
                <xdr:col>13</xdr:col>
                <xdr:colOff>1981200</xdr:colOff>
                <xdr:row>0</xdr:row>
                <xdr:rowOff>487680</xdr:rowOff>
              </to>
            </anchor>
          </controlPr>
        </control>
      </mc:Choice>
      <mc:Fallback>
        <control shapeId="737281" r:id="rId4" name="TextBox1"/>
      </mc:Fallback>
    </mc:AlternateContent>
    <mc:AlternateContent xmlns:mc="http://schemas.openxmlformats.org/markup-compatibility/2006">
      <mc:Choice Requires="x14">
        <control shapeId="737282" r:id="rId6" name="TextBox2">
          <controlPr defaultSize="0" autoFill="0" autoLine="0" linkedCell="скидка!F7" r:id="rId7">
            <anchor moveWithCells="1">
              <from>
                <xdr:col>13</xdr:col>
                <xdr:colOff>3619500</xdr:colOff>
                <xdr:row>0</xdr:row>
                <xdr:rowOff>106680</xdr:rowOff>
              </from>
              <to>
                <xdr:col>13</xdr:col>
                <xdr:colOff>4381500</xdr:colOff>
                <xdr:row>0</xdr:row>
                <xdr:rowOff>487680</xdr:rowOff>
              </to>
            </anchor>
          </controlPr>
        </control>
      </mc:Choice>
      <mc:Fallback>
        <control shapeId="737282" r:id="rId6" name="TextBox2"/>
      </mc:Fallback>
    </mc:AlternateContent>
    <mc:AlternateContent xmlns:mc="http://schemas.openxmlformats.org/markup-compatibility/2006">
      <mc:Choice Requires="x14">
        <control shapeId="737283" r:id="rId8" name="Label1">
          <controlPr defaultSize="0" autoLine="0" r:id="rId9">
            <anchor moveWithCells="1">
              <from>
                <xdr:col>12</xdr:col>
                <xdr:colOff>4953000</xdr:colOff>
                <xdr:row>0</xdr:row>
                <xdr:rowOff>106680</xdr:rowOff>
              </from>
              <to>
                <xdr:col>13</xdr:col>
                <xdr:colOff>922020</xdr:colOff>
                <xdr:row>0</xdr:row>
                <xdr:rowOff>487680</xdr:rowOff>
              </to>
            </anchor>
          </controlPr>
        </control>
      </mc:Choice>
      <mc:Fallback>
        <control shapeId="737283" r:id="rId8" name="Label1"/>
      </mc:Fallback>
    </mc:AlternateContent>
    <mc:AlternateContent xmlns:mc="http://schemas.openxmlformats.org/markup-compatibility/2006">
      <mc:Choice Requires="x14">
        <control shapeId="737284" r:id="rId10" name="Label2">
          <controlPr defaultSize="0" autoLine="0" r:id="rId11">
            <anchor moveWithCells="1">
              <from>
                <xdr:col>13</xdr:col>
                <xdr:colOff>2065020</xdr:colOff>
                <xdr:row>0</xdr:row>
                <xdr:rowOff>121920</xdr:rowOff>
              </from>
              <to>
                <xdr:col>13</xdr:col>
                <xdr:colOff>3550920</xdr:colOff>
                <xdr:row>0</xdr:row>
                <xdr:rowOff>502920</xdr:rowOff>
              </to>
            </anchor>
          </controlPr>
        </control>
      </mc:Choice>
      <mc:Fallback>
        <control shapeId="737284" r:id="rId10" name="Label2"/>
      </mc:Fallback>
    </mc:AlternateContent>
  </control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Лист47">
    <pageSetUpPr fitToPage="1"/>
  </sheetPr>
  <dimension ref="A1:N369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105.109375" style="60" customWidth="1"/>
    <col min="3" max="3" width="243" style="60" hidden="1" customWidth="1"/>
    <col min="4" max="4" width="57.6640625" style="60" customWidth="1"/>
    <col min="5" max="8" width="30.6640625" style="60" customWidth="1"/>
    <col min="9" max="9" width="15.6640625" style="60" customWidth="1"/>
    <col min="10" max="11" width="30.6640625" style="61" customWidth="1"/>
    <col min="12" max="12" width="62.6640625" style="62" customWidth="1"/>
    <col min="13" max="13" width="80.33203125" style="62" customWidth="1"/>
    <col min="14" max="14" width="87.88671875" style="63" customWidth="1"/>
    <col min="15" max="16384" width="9.109375" style="60"/>
  </cols>
  <sheetData>
    <row r="1" spans="1:14" ht="46.2">
      <c r="B1" s="70" t="s">
        <v>57</v>
      </c>
      <c r="C1" s="70"/>
      <c r="D1" s="1369" t="str">
        <f>B3</f>
        <v>Прайс-лист фасады кухня Александрия</v>
      </c>
      <c r="E1" s="1369"/>
      <c r="F1" s="1369"/>
      <c r="G1" s="1369"/>
      <c r="H1" s="1369"/>
      <c r="I1" s="1369"/>
      <c r="J1" s="1369"/>
      <c r="K1" s="1369"/>
      <c r="L1" s="1369"/>
      <c r="M1" s="1369"/>
      <c r="N1" s="59"/>
    </row>
    <row r="2" spans="1:14" s="80" customFormat="1" ht="129" customHeight="1">
      <c r="A2" s="78" t="s">
        <v>0</v>
      </c>
      <c r="B2" s="81"/>
      <c r="C2" s="81"/>
      <c r="D2" s="79"/>
      <c r="E2" s="79"/>
      <c r="F2" s="79"/>
      <c r="G2" s="79"/>
      <c r="H2" s="1386" t="s">
        <v>4031</v>
      </c>
      <c r="I2" s="1386"/>
      <c r="J2" s="1386"/>
      <c r="K2" s="1386"/>
      <c r="L2" s="79"/>
      <c r="M2" s="1387"/>
      <c r="N2" s="1387"/>
    </row>
    <row r="3" spans="1:14" s="86" customFormat="1" ht="61.2" thickBot="1">
      <c r="A3" s="58"/>
      <c r="B3" s="1370" t="s">
        <v>3550</v>
      </c>
      <c r="C3" s="1370"/>
      <c r="D3" s="1370"/>
      <c r="E3" s="1370"/>
      <c r="F3" s="1370"/>
      <c r="G3" s="1370"/>
      <c r="H3" s="1370"/>
      <c r="I3" s="1370"/>
      <c r="J3" s="1370"/>
      <c r="K3" s="1370"/>
      <c r="L3" s="1370"/>
      <c r="M3" s="1370"/>
      <c r="N3" s="1370"/>
    </row>
    <row r="4" spans="1:14" ht="18.75" customHeight="1">
      <c r="B4" s="1470" t="s">
        <v>2085</v>
      </c>
      <c r="C4" s="1476" t="s">
        <v>1255</v>
      </c>
      <c r="D4" s="1703" t="s">
        <v>2</v>
      </c>
      <c r="E4" s="1706" t="s">
        <v>2077</v>
      </c>
      <c r="F4" s="1707"/>
      <c r="G4" s="1707"/>
      <c r="H4" s="1708"/>
      <c r="I4" s="1470" t="s">
        <v>3</v>
      </c>
      <c r="J4" s="1602" t="s">
        <v>4</v>
      </c>
      <c r="K4" s="1602" t="s">
        <v>5</v>
      </c>
      <c r="L4" s="1483"/>
      <c r="M4" s="1484"/>
      <c r="N4" s="1485"/>
    </row>
    <row r="5" spans="1:14" ht="27" customHeight="1">
      <c r="B5" s="1471"/>
      <c r="C5" s="1477"/>
      <c r="D5" s="1704"/>
      <c r="E5" s="1709"/>
      <c r="F5" s="1710"/>
      <c r="G5" s="1710"/>
      <c r="H5" s="1711"/>
      <c r="I5" s="1471"/>
      <c r="J5" s="1603"/>
      <c r="K5" s="1603"/>
      <c r="L5" s="1486"/>
      <c r="M5" s="1500"/>
      <c r="N5" s="1488"/>
    </row>
    <row r="6" spans="1:14" ht="73.5" customHeight="1" thickBot="1">
      <c r="B6" s="1686"/>
      <c r="C6" s="1478"/>
      <c r="D6" s="1705"/>
      <c r="E6" s="1712"/>
      <c r="F6" s="1713"/>
      <c r="G6" s="1713"/>
      <c r="H6" s="1714"/>
      <c r="I6" s="1686"/>
      <c r="J6" s="1603"/>
      <c r="K6" s="1603"/>
      <c r="L6" s="1489"/>
      <c r="M6" s="1490"/>
      <c r="N6" s="1491"/>
    </row>
    <row r="7" spans="1:14" ht="41.25" customHeight="1">
      <c r="B7" s="1605" t="s">
        <v>2553</v>
      </c>
      <c r="C7" s="1606"/>
      <c r="D7" s="1606"/>
      <c r="E7" s="1606"/>
      <c r="F7" s="1606"/>
      <c r="G7" s="1606"/>
      <c r="H7" s="1606"/>
      <c r="I7" s="1606"/>
      <c r="J7" s="1606"/>
      <c r="K7" s="1606"/>
      <c r="L7" s="924"/>
      <c r="M7" s="925"/>
      <c r="N7" s="926"/>
    </row>
    <row r="8" spans="1:14" ht="42" customHeight="1">
      <c r="B8" s="1169" t="s">
        <v>3580</v>
      </c>
      <c r="C8" s="885" t="str">
        <f>B8&amp;" комплект фасадов "&amp;"для корпусов "&amp;F8&amp;", "&amp;G8</f>
        <v>ФП 600 Я Александрия Ф-04 комплект фасадов для корпусов П 601, П 601 В</v>
      </c>
      <c r="D8" s="886" t="s">
        <v>2555</v>
      </c>
      <c r="E8" s="887"/>
      <c r="F8" s="888" t="s">
        <v>2093</v>
      </c>
      <c r="G8" s="888" t="s">
        <v>2112</v>
      </c>
      <c r="H8" s="885"/>
      <c r="I8" s="889">
        <v>4</v>
      </c>
      <c r="J8" s="976">
        <v>977</v>
      </c>
      <c r="K8" s="977">
        <f t="shared" ref="K8:K68" si="0">ROUNDUP(CEILING(J8*(1-скидка),1)*(1+наценка),1)</f>
        <v>731</v>
      </c>
      <c r="L8" s="927"/>
      <c r="M8" s="1408"/>
      <c r="N8" s="1409"/>
    </row>
    <row r="9" spans="1:14" ht="42" customHeight="1">
      <c r="B9" s="1170" t="s">
        <v>3581</v>
      </c>
      <c r="C9" s="885" t="str">
        <f t="shared" ref="C9:C18" si="1">B9&amp;" комплект фасадов "&amp;"для корпусов "&amp;F9</f>
        <v>ФП 600 Александрия Ф-04 комплект фасадов для корпусов П 600</v>
      </c>
      <c r="D9" s="893" t="s">
        <v>2557</v>
      </c>
      <c r="E9" s="894"/>
      <c r="F9" s="895" t="s">
        <v>2088</v>
      </c>
      <c r="G9" s="895"/>
      <c r="H9" s="896"/>
      <c r="I9" s="1159">
        <v>23</v>
      </c>
      <c r="J9" s="976">
        <v>6175</v>
      </c>
      <c r="K9" s="977">
        <f t="shared" si="0"/>
        <v>4621</v>
      </c>
      <c r="L9" s="927"/>
      <c r="M9" s="928"/>
      <c r="N9" s="1158"/>
    </row>
    <row r="10" spans="1:14" ht="42" customHeight="1">
      <c r="B10" s="1170" t="s">
        <v>3582</v>
      </c>
      <c r="C10" s="885" t="str">
        <f t="shared" si="1"/>
        <v>ФП 400 Александрия Ф-04 комплект фасадов для корпусов П 400</v>
      </c>
      <c r="D10" s="886" t="s">
        <v>2559</v>
      </c>
      <c r="E10" s="887"/>
      <c r="F10" s="888" t="s">
        <v>2101</v>
      </c>
      <c r="G10" s="888"/>
      <c r="H10" s="885"/>
      <c r="I10" s="889">
        <v>16</v>
      </c>
      <c r="J10" s="979">
        <v>4110</v>
      </c>
      <c r="K10" s="977">
        <f t="shared" si="0"/>
        <v>3076</v>
      </c>
      <c r="L10" s="927"/>
      <c r="M10" s="929"/>
      <c r="N10" s="930"/>
    </row>
    <row r="11" spans="1:14" ht="42" customHeight="1">
      <c r="B11" s="1170" t="s">
        <v>3583</v>
      </c>
      <c r="C11" s="885" t="str">
        <f t="shared" si="1"/>
        <v>ФП 600 В-Л Александрия Ф-03 комплект фасадов для корпусов П 600 В</v>
      </c>
      <c r="D11" s="893" t="s">
        <v>2561</v>
      </c>
      <c r="E11" s="894"/>
      <c r="F11" s="895" t="s">
        <v>2107</v>
      </c>
      <c r="G11" s="895"/>
      <c r="H11" s="896"/>
      <c r="I11" s="1159">
        <v>25</v>
      </c>
      <c r="J11" s="976">
        <v>6780</v>
      </c>
      <c r="K11" s="977">
        <f t="shared" si="0"/>
        <v>5073</v>
      </c>
      <c r="L11" s="927"/>
      <c r="M11" s="929"/>
      <c r="N11" s="930"/>
    </row>
    <row r="12" spans="1:14" ht="42" customHeight="1">
      <c r="B12" s="1169" t="s">
        <v>3584</v>
      </c>
      <c r="C12" s="885" t="str">
        <f t="shared" si="1"/>
        <v>ФП 600 В-Пр Александрия Ф-03 комплект фасадов для корпусов П 600 В</v>
      </c>
      <c r="D12" s="893" t="s">
        <v>2561</v>
      </c>
      <c r="E12" s="894"/>
      <c r="F12" s="895" t="s">
        <v>2107</v>
      </c>
      <c r="G12" s="895"/>
      <c r="H12" s="896"/>
      <c r="I12" s="1159">
        <v>25</v>
      </c>
      <c r="J12" s="976">
        <v>6780</v>
      </c>
      <c r="K12" s="977">
        <f t="shared" si="0"/>
        <v>5073</v>
      </c>
      <c r="L12" s="927"/>
      <c r="M12" s="929"/>
      <c r="N12" s="930"/>
    </row>
    <row r="13" spans="1:14" ht="42" customHeight="1">
      <c r="B13" s="1169" t="s">
        <v>3585</v>
      </c>
      <c r="C13" s="885" t="str">
        <f t="shared" si="1"/>
        <v>ФП 600 В-Л Александрия Ф-04 комплект фасадов для корпусов П 600 В</v>
      </c>
      <c r="D13" s="893" t="s">
        <v>2561</v>
      </c>
      <c r="E13" s="894"/>
      <c r="F13" s="895" t="s">
        <v>2107</v>
      </c>
      <c r="G13" s="895"/>
      <c r="H13" s="896"/>
      <c r="I13" s="1159">
        <v>25</v>
      </c>
      <c r="J13" s="976">
        <v>6780</v>
      </c>
      <c r="K13" s="977">
        <f t="shared" si="0"/>
        <v>5073</v>
      </c>
      <c r="L13" s="927"/>
      <c r="M13" s="929"/>
      <c r="N13" s="930"/>
    </row>
    <row r="14" spans="1:14" ht="42" customHeight="1">
      <c r="B14" s="1169" t="s">
        <v>3586</v>
      </c>
      <c r="C14" s="885" t="str">
        <f t="shared" si="1"/>
        <v>ФП 600 В-Пр Александрия Ф-04 комплект фасадов для корпусов П 600 В</v>
      </c>
      <c r="D14" s="893" t="s">
        <v>2561</v>
      </c>
      <c r="E14" s="894"/>
      <c r="F14" s="895" t="s">
        <v>2107</v>
      </c>
      <c r="G14" s="895"/>
      <c r="H14" s="896"/>
      <c r="I14" s="1159">
        <v>25</v>
      </c>
      <c r="J14" s="976">
        <v>6780</v>
      </c>
      <c r="K14" s="977">
        <f t="shared" si="0"/>
        <v>5073</v>
      </c>
      <c r="L14" s="927"/>
      <c r="M14" s="929"/>
      <c r="N14" s="930"/>
    </row>
    <row r="15" spans="1:14" ht="42" customHeight="1">
      <c r="B15" s="1170" t="s">
        <v>3587</v>
      </c>
      <c r="C15" s="885" t="str">
        <f t="shared" si="1"/>
        <v>ФП 400 В-Л Александрия Ф-03 комплект фасадов для корпусов П 400 В</v>
      </c>
      <c r="D15" s="902" t="s">
        <v>2564</v>
      </c>
      <c r="E15" s="903"/>
      <c r="F15" s="904" t="s">
        <v>2120</v>
      </c>
      <c r="G15" s="904"/>
      <c r="H15" s="905"/>
      <c r="I15" s="1160">
        <v>17</v>
      </c>
      <c r="J15" s="898">
        <v>4514</v>
      </c>
      <c r="K15" s="977">
        <f t="shared" si="0"/>
        <v>3378</v>
      </c>
      <c r="L15" s="927"/>
      <c r="M15" s="929"/>
      <c r="N15" s="930"/>
    </row>
    <row r="16" spans="1:14" ht="42" customHeight="1">
      <c r="B16" s="1170" t="s">
        <v>3588</v>
      </c>
      <c r="C16" s="885" t="str">
        <f t="shared" si="1"/>
        <v>ФП 400 В-Пр Александрия Ф-03 комплект фасадов для корпусов П 400 В</v>
      </c>
      <c r="D16" s="902" t="s">
        <v>2564</v>
      </c>
      <c r="E16" s="903"/>
      <c r="F16" s="908" t="s">
        <v>2120</v>
      </c>
      <c r="G16" s="904"/>
      <c r="H16" s="905"/>
      <c r="I16" s="1160">
        <v>17</v>
      </c>
      <c r="J16" s="898">
        <v>4514</v>
      </c>
      <c r="K16" s="977">
        <f t="shared" si="0"/>
        <v>3378</v>
      </c>
      <c r="L16" s="927"/>
      <c r="M16" s="929"/>
      <c r="N16" s="930"/>
    </row>
    <row r="17" spans="2:14" ht="42" customHeight="1">
      <c r="B17" s="1170" t="s">
        <v>3589</v>
      </c>
      <c r="C17" s="885" t="str">
        <f t="shared" si="1"/>
        <v>ФП 400 В-Л Александрия Ф-04 комплект фасадов для корпусов П 400 В</v>
      </c>
      <c r="D17" s="893" t="s">
        <v>2564</v>
      </c>
      <c r="E17" s="894"/>
      <c r="F17" s="895" t="s">
        <v>2120</v>
      </c>
      <c r="G17" s="895"/>
      <c r="H17" s="896"/>
      <c r="I17" s="1159">
        <v>17</v>
      </c>
      <c r="J17" s="898">
        <v>4514</v>
      </c>
      <c r="K17" s="977">
        <f t="shared" si="0"/>
        <v>3378</v>
      </c>
      <c r="L17" s="927"/>
      <c r="M17" s="929"/>
      <c r="N17" s="930"/>
    </row>
    <row r="18" spans="2:14" ht="42" customHeight="1">
      <c r="B18" s="1170" t="s">
        <v>3590</v>
      </c>
      <c r="C18" s="885" t="str">
        <f t="shared" si="1"/>
        <v>ФП 400 В-Пр Александрия Ф-04 комплект фасадов для корпусов П 400 В</v>
      </c>
      <c r="D18" s="893" t="s">
        <v>2564</v>
      </c>
      <c r="E18" s="894"/>
      <c r="F18" s="895" t="s">
        <v>2120</v>
      </c>
      <c r="G18" s="895"/>
      <c r="H18" s="896"/>
      <c r="I18" s="1159">
        <v>17</v>
      </c>
      <c r="J18" s="898">
        <v>4514</v>
      </c>
      <c r="K18" s="977">
        <f t="shared" si="0"/>
        <v>3378</v>
      </c>
      <c r="L18" s="927"/>
      <c r="M18" s="929"/>
      <c r="N18" s="930"/>
    </row>
    <row r="19" spans="2:14" ht="42" customHeight="1">
      <c r="B19" s="1170" t="s">
        <v>3615</v>
      </c>
      <c r="C19" s="885" t="str">
        <f>B19&amp;" комплект фасадов "&amp;"для корпусов "&amp;E19&amp;", "&amp;F19&amp;", "&amp;G19&amp;", "&amp;H19</f>
        <v>Ф 600 Александрия Ф-04 комплект фасадов для корпусов Н 600, ПД 600, ПД 600 В, М 600</v>
      </c>
      <c r="D19" s="893" t="s">
        <v>2567</v>
      </c>
      <c r="E19" s="894" t="s">
        <v>2147</v>
      </c>
      <c r="F19" s="895" t="s">
        <v>2097</v>
      </c>
      <c r="G19" s="895" t="s">
        <v>2116</v>
      </c>
      <c r="H19" s="908" t="s">
        <v>2172</v>
      </c>
      <c r="I19" s="1159">
        <v>8</v>
      </c>
      <c r="J19" s="898">
        <v>2385</v>
      </c>
      <c r="K19" s="977">
        <f t="shared" si="0"/>
        <v>1785</v>
      </c>
      <c r="L19" s="927"/>
      <c r="M19" s="929"/>
      <c r="N19" s="930"/>
    </row>
    <row r="20" spans="2:14" ht="42" customHeight="1">
      <c r="B20" s="1170" t="s">
        <v>3817</v>
      </c>
      <c r="C20" s="885" t="str">
        <f>B20&amp;" комплект фасадов "&amp;"для корпусов "&amp;F20&amp;", "&amp;G20</f>
        <v>ФВ 601 Л Александрия Ф-03 комплект фасадов для корпусов П 601 В, ПД 600 В</v>
      </c>
      <c r="D20" s="893" t="s">
        <v>2570</v>
      </c>
      <c r="E20" s="894"/>
      <c r="F20" s="895" t="s">
        <v>2112</v>
      </c>
      <c r="G20" s="895" t="s">
        <v>2116</v>
      </c>
      <c r="H20" s="896"/>
      <c r="I20" s="1159">
        <v>10</v>
      </c>
      <c r="J20" s="898">
        <v>2991</v>
      </c>
      <c r="K20" s="977">
        <f t="shared" si="0"/>
        <v>2238</v>
      </c>
      <c r="L20" s="927"/>
      <c r="M20" s="929"/>
      <c r="N20" s="930"/>
    </row>
    <row r="21" spans="2:14" ht="42" customHeight="1">
      <c r="B21" s="1170" t="s">
        <v>3818</v>
      </c>
      <c r="C21" s="885" t="str">
        <f>B21&amp;" комплект фасадов "&amp;"для корпусов "&amp;F21&amp;", "&amp;G21</f>
        <v>ФВ 601 Пр Александрия Ф-03 комплект фасадов для корпусов П 601 В, ПД 600 В</v>
      </c>
      <c r="D21" s="893" t="s">
        <v>2570</v>
      </c>
      <c r="E21" s="894"/>
      <c r="F21" s="895" t="s">
        <v>2112</v>
      </c>
      <c r="G21" s="895" t="s">
        <v>2116</v>
      </c>
      <c r="H21" s="896"/>
      <c r="I21" s="1159">
        <v>10</v>
      </c>
      <c r="J21" s="898">
        <v>2991</v>
      </c>
      <c r="K21" s="977">
        <f t="shared" si="0"/>
        <v>2238</v>
      </c>
      <c r="L21" s="927"/>
      <c r="M21" s="929"/>
      <c r="N21" s="930"/>
    </row>
    <row r="22" spans="2:14" ht="42" customHeight="1">
      <c r="B22" s="1170" t="s">
        <v>3819</v>
      </c>
      <c r="C22" s="885" t="str">
        <f>B22&amp;" комплект фасадов "&amp;"для корпусов "&amp;E22&amp;", "&amp;F22&amp;", "&amp;G22</f>
        <v>ФВ 601 Л Александрия Ф-03 Р комплект фасадов для корпусов В 609, П 601 В, ПД 600 В</v>
      </c>
      <c r="D22" s="893" t="s">
        <v>2570</v>
      </c>
      <c r="E22" s="894" t="s">
        <v>2272</v>
      </c>
      <c r="F22" s="895" t="s">
        <v>2112</v>
      </c>
      <c r="G22" s="895" t="s">
        <v>2116</v>
      </c>
      <c r="H22" s="896"/>
      <c r="I22" s="1159">
        <v>10</v>
      </c>
      <c r="J22" s="898">
        <v>10015</v>
      </c>
      <c r="K22" s="977">
        <f t="shared" si="0"/>
        <v>7494</v>
      </c>
      <c r="L22" s="927"/>
      <c r="M22" s="929"/>
      <c r="N22" s="930"/>
    </row>
    <row r="23" spans="2:14" ht="42" customHeight="1">
      <c r="B23" s="1171" t="s">
        <v>3820</v>
      </c>
      <c r="C23" s="885" t="str">
        <f>B23&amp;" комплект фасадов "&amp;"для корпусов "&amp;E23&amp;", "&amp;F23&amp;", "&amp;G23</f>
        <v>ФВ 601 Пр Александрия Ф-03 Р комплект фасадов для корпусов В 609, П 601 В, ПД 600 В</v>
      </c>
      <c r="D23" s="893" t="s">
        <v>2570</v>
      </c>
      <c r="E23" s="894" t="s">
        <v>2272</v>
      </c>
      <c r="F23" s="895" t="s">
        <v>2112</v>
      </c>
      <c r="G23" s="895" t="s">
        <v>2116</v>
      </c>
      <c r="H23" s="896"/>
      <c r="I23" s="1159">
        <v>10</v>
      </c>
      <c r="J23" s="898">
        <v>10015</v>
      </c>
      <c r="K23" s="977">
        <f t="shared" si="0"/>
        <v>7494</v>
      </c>
      <c r="L23" s="927"/>
      <c r="M23" s="929"/>
      <c r="N23" s="930"/>
    </row>
    <row r="24" spans="2:14" ht="42" customHeight="1">
      <c r="B24" s="1170" t="s">
        <v>3821</v>
      </c>
      <c r="C24" s="885" t="str">
        <f>B24&amp;" комплект фасадов "&amp;"для корпусов "&amp;F24&amp;", "&amp;G24</f>
        <v>ФВ 601 Александрия Ф-04  комплект фасадов для корпусов П 601 В, ПД 600 В</v>
      </c>
      <c r="D24" s="893" t="s">
        <v>2570</v>
      </c>
      <c r="E24" s="894"/>
      <c r="F24" s="895" t="s">
        <v>2112</v>
      </c>
      <c r="G24" s="895" t="s">
        <v>2116</v>
      </c>
      <c r="H24" s="896"/>
      <c r="I24" s="1159">
        <v>10</v>
      </c>
      <c r="J24" s="898">
        <v>2991</v>
      </c>
      <c r="K24" s="977">
        <f t="shared" si="0"/>
        <v>2238</v>
      </c>
      <c r="L24" s="927"/>
      <c r="M24" s="929"/>
      <c r="N24" s="930"/>
    </row>
    <row r="25" spans="2:14" ht="42" customHeight="1">
      <c r="B25" s="1170" t="s">
        <v>3010</v>
      </c>
      <c r="C25" s="885" t="str">
        <f t="shared" ref="C25:C33" si="2">B25&amp;" комплект фасадов "&amp;"для корпусов "&amp;F25</f>
        <v>ФП 600 AL black комплект фасадов для корпусов П 600</v>
      </c>
      <c r="D25" s="893" t="s">
        <v>2557</v>
      </c>
      <c r="E25" s="894"/>
      <c r="F25" s="895" t="s">
        <v>2088</v>
      </c>
      <c r="G25" s="895"/>
      <c r="H25" s="896"/>
      <c r="I25" s="1328">
        <v>40</v>
      </c>
      <c r="J25" s="919">
        <v>11863</v>
      </c>
      <c r="K25" s="977">
        <f t="shared" ref="K25:K46" si="3">ROUNDUP(CEILING(J25*(1-скидка),1)*(1+наценка),1)</f>
        <v>8876</v>
      </c>
      <c r="L25" s="927"/>
      <c r="M25" s="929"/>
      <c r="N25" s="930"/>
    </row>
    <row r="26" spans="2:14" ht="42" customHeight="1">
      <c r="B26" s="1170" t="s">
        <v>3011</v>
      </c>
      <c r="C26" s="885" t="str">
        <f t="shared" si="2"/>
        <v>ФП 400 AL black комплект фасадов для корпусов П 400</v>
      </c>
      <c r="D26" s="893" t="s">
        <v>2559</v>
      </c>
      <c r="E26" s="894"/>
      <c r="F26" s="895" t="s">
        <v>2101</v>
      </c>
      <c r="G26" s="895"/>
      <c r="H26" s="896"/>
      <c r="I26" s="1328">
        <v>26</v>
      </c>
      <c r="J26" s="919">
        <v>10240</v>
      </c>
      <c r="K26" s="977">
        <f t="shared" si="3"/>
        <v>7662</v>
      </c>
      <c r="L26" s="927"/>
      <c r="M26" s="929"/>
      <c r="N26" s="930"/>
    </row>
    <row r="27" spans="2:14" ht="42" customHeight="1">
      <c r="B27" s="892" t="s">
        <v>3788</v>
      </c>
      <c r="C27" s="1111" t="str">
        <f t="shared" si="2"/>
        <v>ФП 550 AL Black комплект фасадов для корпусов ПТ 570</v>
      </c>
      <c r="D27" s="893" t="s">
        <v>3809</v>
      </c>
      <c r="E27" s="894"/>
      <c r="F27" s="895" t="s">
        <v>3792</v>
      </c>
      <c r="G27" s="895"/>
      <c r="H27" s="896"/>
      <c r="I27" s="1328">
        <v>13</v>
      </c>
      <c r="J27" s="919">
        <v>11491</v>
      </c>
      <c r="K27" s="977">
        <f t="shared" si="3"/>
        <v>8598</v>
      </c>
      <c r="L27" s="927"/>
      <c r="M27" s="929"/>
      <c r="N27" s="930"/>
    </row>
    <row r="28" spans="2:14" ht="42" customHeight="1">
      <c r="B28" s="1170" t="s">
        <v>3012</v>
      </c>
      <c r="C28" s="885" t="str">
        <f t="shared" si="2"/>
        <v>ФП 600 В-Л AL black комплект фасадов для корпусов П 600 В</v>
      </c>
      <c r="D28" s="893" t="s">
        <v>2561</v>
      </c>
      <c r="E28" s="894"/>
      <c r="F28" s="895" t="s">
        <v>2107</v>
      </c>
      <c r="G28" s="895"/>
      <c r="H28" s="896"/>
      <c r="I28" s="1328">
        <v>44</v>
      </c>
      <c r="J28" s="919">
        <v>12662</v>
      </c>
      <c r="K28" s="977">
        <f t="shared" si="3"/>
        <v>9474</v>
      </c>
      <c r="L28" s="927"/>
      <c r="M28" s="929"/>
      <c r="N28" s="930"/>
    </row>
    <row r="29" spans="2:14" ht="42" customHeight="1">
      <c r="B29" s="1170" t="s">
        <v>3013</v>
      </c>
      <c r="C29" s="885" t="str">
        <f t="shared" si="2"/>
        <v>ФП 600 В-Пр AL black комплект фасадов для корпусов П 600 В</v>
      </c>
      <c r="D29" s="893" t="s">
        <v>2561</v>
      </c>
      <c r="E29" s="894"/>
      <c r="F29" s="895" t="s">
        <v>2107</v>
      </c>
      <c r="G29" s="895"/>
      <c r="H29" s="896"/>
      <c r="I29" s="1328">
        <v>44</v>
      </c>
      <c r="J29" s="919">
        <v>12662</v>
      </c>
      <c r="K29" s="977">
        <f t="shared" si="3"/>
        <v>9474</v>
      </c>
      <c r="L29" s="927"/>
      <c r="M29" s="929"/>
      <c r="N29" s="930"/>
    </row>
    <row r="30" spans="2:14" ht="42" customHeight="1">
      <c r="B30" s="1170" t="s">
        <v>3014</v>
      </c>
      <c r="C30" s="885" t="str">
        <f t="shared" si="2"/>
        <v>ФП 400 В-Л AL black комплект фасадов для корпусов П 400 В</v>
      </c>
      <c r="D30" s="893" t="s">
        <v>2564</v>
      </c>
      <c r="E30" s="894"/>
      <c r="F30" s="895" t="s">
        <v>2120</v>
      </c>
      <c r="G30" s="895"/>
      <c r="H30" s="896"/>
      <c r="I30" s="1328">
        <v>30</v>
      </c>
      <c r="J30" s="919">
        <v>10923</v>
      </c>
      <c r="K30" s="977">
        <f t="shared" si="3"/>
        <v>8173</v>
      </c>
      <c r="L30" s="927"/>
      <c r="M30" s="929"/>
      <c r="N30" s="930"/>
    </row>
    <row r="31" spans="2:14" ht="42" customHeight="1">
      <c r="B31" s="1170" t="s">
        <v>3015</v>
      </c>
      <c r="C31" s="885" t="str">
        <f t="shared" si="2"/>
        <v>ФП 400 В-Пр AL black комплект фасадов для корпусов П 400 В</v>
      </c>
      <c r="D31" s="893" t="s">
        <v>2564</v>
      </c>
      <c r="E31" s="894"/>
      <c r="F31" s="895" t="s">
        <v>2120</v>
      </c>
      <c r="G31" s="895"/>
      <c r="H31" s="896"/>
      <c r="I31" s="1328">
        <v>30</v>
      </c>
      <c r="J31" s="919">
        <v>10923</v>
      </c>
      <c r="K31" s="977">
        <f t="shared" si="3"/>
        <v>8173</v>
      </c>
      <c r="L31" s="927"/>
      <c r="M31" s="929"/>
      <c r="N31" s="930"/>
    </row>
    <row r="32" spans="2:14" ht="42" customHeight="1">
      <c r="B32" s="892" t="s">
        <v>3804</v>
      </c>
      <c r="C32" s="1111" t="str">
        <f t="shared" si="2"/>
        <v>ФП 550 AL В-Л Black комплект фасадов для корпусов ПТ 570 В</v>
      </c>
      <c r="D32" s="893" t="s">
        <v>3808</v>
      </c>
      <c r="E32" s="894"/>
      <c r="F32" s="895" t="s">
        <v>3791</v>
      </c>
      <c r="G32" s="895"/>
      <c r="H32" s="896"/>
      <c r="I32" s="1328">
        <v>14</v>
      </c>
      <c r="J32" s="919">
        <v>12262</v>
      </c>
      <c r="K32" s="977">
        <f t="shared" si="3"/>
        <v>9175</v>
      </c>
      <c r="L32" s="927"/>
      <c r="M32" s="929"/>
      <c r="N32" s="930"/>
    </row>
    <row r="33" spans="2:14" ht="42" customHeight="1">
      <c r="B33" s="892" t="s">
        <v>3805</v>
      </c>
      <c r="C33" s="1111" t="str">
        <f t="shared" si="2"/>
        <v>ФП 550 AL В-Пр Black комплект фасадов для корпусов ПТ 570 В</v>
      </c>
      <c r="D33" s="893" t="s">
        <v>3808</v>
      </c>
      <c r="E33" s="894"/>
      <c r="F33" s="895" t="s">
        <v>3791</v>
      </c>
      <c r="G33" s="895"/>
      <c r="H33" s="896"/>
      <c r="I33" s="1328">
        <v>14</v>
      </c>
      <c r="J33" s="919">
        <v>12262</v>
      </c>
      <c r="K33" s="977">
        <f t="shared" si="3"/>
        <v>9175</v>
      </c>
      <c r="L33" s="927"/>
      <c r="M33" s="929"/>
      <c r="N33" s="930"/>
    </row>
    <row r="34" spans="2:14" ht="42" customHeight="1">
      <c r="B34" s="1170" t="s">
        <v>3016</v>
      </c>
      <c r="C34" s="1111" t="str">
        <f>B34&amp;" комплект фасадов "&amp;"для корпусов "&amp;E34&amp;", "&amp;F34&amp;", "&amp;G34</f>
        <v>ФВ 600 AL black комплект фасадов для корпусов В 600, П 601, ПД 600</v>
      </c>
      <c r="D34" s="893" t="s">
        <v>2567</v>
      </c>
      <c r="E34" s="894" t="s">
        <v>2327</v>
      </c>
      <c r="F34" s="895" t="s">
        <v>2093</v>
      </c>
      <c r="G34" s="895" t="s">
        <v>2097</v>
      </c>
      <c r="H34" s="896"/>
      <c r="I34" s="1328">
        <v>14</v>
      </c>
      <c r="J34" s="919">
        <v>5851</v>
      </c>
      <c r="K34" s="977">
        <f t="shared" si="3"/>
        <v>4378</v>
      </c>
      <c r="L34" s="927"/>
      <c r="M34" s="929"/>
      <c r="N34" s="930"/>
    </row>
    <row r="35" spans="2:14" ht="42" customHeight="1">
      <c r="B35" s="1170" t="s">
        <v>3017</v>
      </c>
      <c r="C35" s="1111" t="str">
        <f>B35&amp;" комплект фасадов "&amp;"для корпусов "&amp;E35&amp;", "&amp;F35&amp;", "&amp;G35</f>
        <v>ФВ 601 AL black комплект фасадов для корпусов В 609, П 601 В, ПД 600 В</v>
      </c>
      <c r="D35" s="893" t="s">
        <v>2570</v>
      </c>
      <c r="E35" s="894" t="s">
        <v>2272</v>
      </c>
      <c r="F35" s="895" t="s">
        <v>2112</v>
      </c>
      <c r="G35" s="895" t="s">
        <v>2116</v>
      </c>
      <c r="H35" s="896"/>
      <c r="I35" s="1328">
        <v>18</v>
      </c>
      <c r="J35" s="919">
        <v>6699</v>
      </c>
      <c r="K35" s="977">
        <f t="shared" si="3"/>
        <v>5013</v>
      </c>
      <c r="L35" s="927"/>
      <c r="M35" s="929"/>
      <c r="N35" s="930"/>
    </row>
    <row r="36" spans="2:14" ht="42" customHeight="1">
      <c r="B36" s="1170" t="s">
        <v>3966</v>
      </c>
      <c r="C36" s="1111" t="str">
        <f t="shared" ref="C36:C44" si="4">B36&amp;" комплект фасадов "&amp;"для корпусов "&amp;F36</f>
        <v>ФП 600 AL gold комплект фасадов для корпусов П 600</v>
      </c>
      <c r="D36" s="893" t="s">
        <v>2557</v>
      </c>
      <c r="E36" s="894"/>
      <c r="F36" s="895" t="s">
        <v>2088</v>
      </c>
      <c r="G36" s="895"/>
      <c r="H36" s="896"/>
      <c r="I36" s="1328">
        <v>40</v>
      </c>
      <c r="J36" s="919">
        <v>11863</v>
      </c>
      <c r="K36" s="977">
        <f t="shared" si="3"/>
        <v>8876</v>
      </c>
      <c r="L36" s="927"/>
      <c r="M36" s="929"/>
      <c r="N36" s="930"/>
    </row>
    <row r="37" spans="2:14" ht="42" customHeight="1">
      <c r="B37" s="1170" t="s">
        <v>3967</v>
      </c>
      <c r="C37" s="1111" t="str">
        <f t="shared" si="4"/>
        <v>ФП 400 AL gold комплект фасадов для корпусов П 400</v>
      </c>
      <c r="D37" s="893" t="s">
        <v>2559</v>
      </c>
      <c r="E37" s="894"/>
      <c r="F37" s="895" t="s">
        <v>2101</v>
      </c>
      <c r="G37" s="895"/>
      <c r="H37" s="896"/>
      <c r="I37" s="1328">
        <v>26</v>
      </c>
      <c r="J37" s="919">
        <v>10240</v>
      </c>
      <c r="K37" s="977">
        <f t="shared" si="3"/>
        <v>7662</v>
      </c>
      <c r="L37" s="927"/>
      <c r="M37" s="929"/>
      <c r="N37" s="930"/>
    </row>
    <row r="38" spans="2:14" ht="42" customHeight="1">
      <c r="B38" s="892" t="s">
        <v>3968</v>
      </c>
      <c r="C38" s="1111" t="str">
        <f t="shared" si="4"/>
        <v>ФП 550 AL gold комплект фасадов для корпусов ПТ 570</v>
      </c>
      <c r="D38" s="893" t="s">
        <v>3809</v>
      </c>
      <c r="E38" s="894"/>
      <c r="F38" s="895" t="s">
        <v>3792</v>
      </c>
      <c r="G38" s="895"/>
      <c r="H38" s="896"/>
      <c r="I38" s="1328">
        <v>13</v>
      </c>
      <c r="J38" s="919">
        <v>11491</v>
      </c>
      <c r="K38" s="977">
        <f t="shared" si="3"/>
        <v>8598</v>
      </c>
      <c r="L38" s="927"/>
      <c r="M38" s="929"/>
      <c r="N38" s="930"/>
    </row>
    <row r="39" spans="2:14" ht="42" customHeight="1">
      <c r="B39" s="1170" t="s">
        <v>3969</v>
      </c>
      <c r="C39" s="1111" t="str">
        <f t="shared" si="4"/>
        <v>ФП 600 В-Л AL gold комплект фасадов для корпусов П 600 В</v>
      </c>
      <c r="D39" s="893" t="s">
        <v>2561</v>
      </c>
      <c r="E39" s="894"/>
      <c r="F39" s="895" t="s">
        <v>2107</v>
      </c>
      <c r="G39" s="895"/>
      <c r="H39" s="896"/>
      <c r="I39" s="1328">
        <v>44</v>
      </c>
      <c r="J39" s="919">
        <v>12662</v>
      </c>
      <c r="K39" s="977">
        <f t="shared" si="3"/>
        <v>9474</v>
      </c>
      <c r="L39" s="927"/>
      <c r="M39" s="929"/>
      <c r="N39" s="930"/>
    </row>
    <row r="40" spans="2:14" ht="42" customHeight="1">
      <c r="B40" s="1170" t="s">
        <v>3970</v>
      </c>
      <c r="C40" s="1111" t="str">
        <f t="shared" si="4"/>
        <v>ФП 600 В-Пр AL gold комплект фасадов для корпусов П 600 В</v>
      </c>
      <c r="D40" s="893" t="s">
        <v>2561</v>
      </c>
      <c r="E40" s="894"/>
      <c r="F40" s="895" t="s">
        <v>2107</v>
      </c>
      <c r="G40" s="895"/>
      <c r="H40" s="896"/>
      <c r="I40" s="1328">
        <v>44</v>
      </c>
      <c r="J40" s="919">
        <v>12662</v>
      </c>
      <c r="K40" s="977">
        <f t="shared" si="3"/>
        <v>9474</v>
      </c>
      <c r="L40" s="927"/>
      <c r="M40" s="929"/>
      <c r="N40" s="930"/>
    </row>
    <row r="41" spans="2:14" ht="42" customHeight="1">
      <c r="B41" s="1170" t="s">
        <v>3971</v>
      </c>
      <c r="C41" s="1111" t="str">
        <f t="shared" si="4"/>
        <v>ФП 400 В-Л AL gold комплект фасадов для корпусов П 400 В</v>
      </c>
      <c r="D41" s="893" t="s">
        <v>2564</v>
      </c>
      <c r="E41" s="894"/>
      <c r="F41" s="895" t="s">
        <v>2120</v>
      </c>
      <c r="G41" s="895"/>
      <c r="H41" s="896"/>
      <c r="I41" s="1328">
        <v>30</v>
      </c>
      <c r="J41" s="919">
        <v>10923</v>
      </c>
      <c r="K41" s="977">
        <f t="shared" si="3"/>
        <v>8173</v>
      </c>
      <c r="L41" s="927"/>
      <c r="M41" s="929"/>
      <c r="N41" s="930"/>
    </row>
    <row r="42" spans="2:14" ht="42" customHeight="1">
      <c r="B42" s="1170" t="s">
        <v>3972</v>
      </c>
      <c r="C42" s="1111" t="str">
        <f t="shared" si="4"/>
        <v>ФП 400 В-Пр AL gold комплект фасадов для корпусов П 400 В</v>
      </c>
      <c r="D42" s="893" t="s">
        <v>2564</v>
      </c>
      <c r="E42" s="894"/>
      <c r="F42" s="895" t="s">
        <v>2120</v>
      </c>
      <c r="G42" s="895"/>
      <c r="H42" s="896"/>
      <c r="I42" s="1328">
        <v>30</v>
      </c>
      <c r="J42" s="919">
        <v>10923</v>
      </c>
      <c r="K42" s="977">
        <f t="shared" si="3"/>
        <v>8173</v>
      </c>
      <c r="L42" s="927"/>
      <c r="M42" s="929"/>
      <c r="N42" s="930"/>
    </row>
    <row r="43" spans="2:14" ht="42" customHeight="1">
      <c r="B43" s="892" t="s">
        <v>3973</v>
      </c>
      <c r="C43" s="1111" t="str">
        <f t="shared" si="4"/>
        <v>ФП 550 AL В-Л gold комплект фасадов для корпусов ПТ 570 В</v>
      </c>
      <c r="D43" s="893" t="s">
        <v>3808</v>
      </c>
      <c r="E43" s="894"/>
      <c r="F43" s="895" t="s">
        <v>3791</v>
      </c>
      <c r="G43" s="895"/>
      <c r="H43" s="896"/>
      <c r="I43" s="1328">
        <v>14</v>
      </c>
      <c r="J43" s="919">
        <v>12262</v>
      </c>
      <c r="K43" s="977">
        <f t="shared" si="3"/>
        <v>9175</v>
      </c>
      <c r="L43" s="927"/>
      <c r="M43" s="929"/>
      <c r="N43" s="930"/>
    </row>
    <row r="44" spans="2:14" ht="42" customHeight="1">
      <c r="B44" s="892" t="s">
        <v>3974</v>
      </c>
      <c r="C44" s="1111" t="str">
        <f t="shared" si="4"/>
        <v>ФП 550 AL В-Пр gold комплект фасадов для корпусов ПТ 570 В</v>
      </c>
      <c r="D44" s="893" t="s">
        <v>3808</v>
      </c>
      <c r="E44" s="894"/>
      <c r="F44" s="895" t="s">
        <v>3791</v>
      </c>
      <c r="G44" s="895"/>
      <c r="H44" s="896"/>
      <c r="I44" s="1328">
        <v>14</v>
      </c>
      <c r="J44" s="919">
        <v>12262</v>
      </c>
      <c r="K44" s="977">
        <f t="shared" si="3"/>
        <v>9175</v>
      </c>
      <c r="L44" s="927"/>
      <c r="M44" s="929"/>
      <c r="N44" s="930"/>
    </row>
    <row r="45" spans="2:14" ht="42" customHeight="1">
      <c r="B45" s="1170" t="s">
        <v>3975</v>
      </c>
      <c r="C45" s="885" t="str">
        <f>B45&amp;" комплект фасадов "&amp;"для корпусов "&amp;E45&amp;", "&amp;F45&amp;", "&amp;G45</f>
        <v>ФВ 600 AL gold комплект фасадов для корпусов В 600, П 601, ПД 600</v>
      </c>
      <c r="D45" s="893" t="s">
        <v>2567</v>
      </c>
      <c r="E45" s="894" t="s">
        <v>2327</v>
      </c>
      <c r="F45" s="895" t="s">
        <v>2093</v>
      </c>
      <c r="G45" s="895" t="s">
        <v>2097</v>
      </c>
      <c r="H45" s="896"/>
      <c r="I45" s="1328">
        <v>14</v>
      </c>
      <c r="J45" s="919">
        <v>5851</v>
      </c>
      <c r="K45" s="977">
        <f t="shared" si="3"/>
        <v>4378</v>
      </c>
      <c r="L45" s="927"/>
      <c r="M45" s="929"/>
      <c r="N45" s="930"/>
    </row>
    <row r="46" spans="2:14" ht="42" customHeight="1">
      <c r="B46" s="1170" t="s">
        <v>3976</v>
      </c>
      <c r="C46" s="885" t="str">
        <f>B46&amp;" комплект фасадов "&amp;"для корпусов "&amp;E46&amp;", "&amp;F46&amp;", "&amp;G46</f>
        <v>ФВ 601 AL gold комплект фасадов для корпусов В 609, П 601 В, ПД 600 В</v>
      </c>
      <c r="D46" s="893" t="s">
        <v>2570</v>
      </c>
      <c r="E46" s="894" t="s">
        <v>2272</v>
      </c>
      <c r="F46" s="895" t="s">
        <v>2112</v>
      </c>
      <c r="G46" s="895" t="s">
        <v>2116</v>
      </c>
      <c r="H46" s="896"/>
      <c r="I46" s="1328">
        <v>18</v>
      </c>
      <c r="J46" s="919">
        <v>6699</v>
      </c>
      <c r="K46" s="977">
        <f t="shared" si="3"/>
        <v>5013</v>
      </c>
      <c r="L46" s="927"/>
      <c r="M46" s="929"/>
      <c r="N46" s="930"/>
    </row>
    <row r="47" spans="2:14" ht="42" customHeight="1">
      <c r="B47" s="1170" t="s">
        <v>3591</v>
      </c>
      <c r="C47" s="885" t="str">
        <f t="shared" ref="C47:C55" si="5">B47&amp;" комплект фасадов "&amp;"для корпусов "&amp;F47</f>
        <v>ФП 600 AL black Мору комплект фасадов для корпусов П 600</v>
      </c>
      <c r="D47" s="893" t="s">
        <v>2557</v>
      </c>
      <c r="E47" s="894"/>
      <c r="F47" s="895" t="s">
        <v>2088</v>
      </c>
      <c r="G47" s="895"/>
      <c r="H47" s="896"/>
      <c r="I47" s="1159">
        <v>40</v>
      </c>
      <c r="J47" s="919">
        <v>27417</v>
      </c>
      <c r="K47" s="977">
        <f t="shared" si="0"/>
        <v>20514</v>
      </c>
      <c r="L47" s="927"/>
      <c r="M47" s="929"/>
      <c r="N47" s="930"/>
    </row>
    <row r="48" spans="2:14" ht="42" customHeight="1">
      <c r="B48" s="1170" t="s">
        <v>3592</v>
      </c>
      <c r="C48" s="885" t="str">
        <f t="shared" si="5"/>
        <v>ФП 400 AL black Мору комплект фасадов для корпусов П 400</v>
      </c>
      <c r="D48" s="893" t="s">
        <v>2559</v>
      </c>
      <c r="E48" s="894"/>
      <c r="F48" s="895" t="s">
        <v>2101</v>
      </c>
      <c r="G48" s="895"/>
      <c r="H48" s="896"/>
      <c r="I48" s="1159">
        <v>26</v>
      </c>
      <c r="J48" s="919">
        <v>19963</v>
      </c>
      <c r="K48" s="977">
        <f t="shared" si="0"/>
        <v>14937</v>
      </c>
      <c r="L48" s="927"/>
      <c r="M48" s="929"/>
      <c r="N48" s="930"/>
    </row>
    <row r="49" spans="2:14" ht="42" customHeight="1">
      <c r="B49" s="892" t="s">
        <v>3810</v>
      </c>
      <c r="C49" s="1111" t="str">
        <f t="shared" si="5"/>
        <v>ФП 550 AL Black Мору комплект фасадов для корпусов ПТ 570</v>
      </c>
      <c r="D49" s="893" t="s">
        <v>3809</v>
      </c>
      <c r="E49" s="894"/>
      <c r="F49" s="895" t="s">
        <v>3792</v>
      </c>
      <c r="G49" s="895"/>
      <c r="H49" s="896"/>
      <c r="I49" s="1299">
        <v>13</v>
      </c>
      <c r="J49" s="919">
        <v>25707</v>
      </c>
      <c r="K49" s="977">
        <f t="shared" si="0"/>
        <v>19234</v>
      </c>
      <c r="L49" s="927"/>
      <c r="M49" s="929"/>
      <c r="N49" s="930"/>
    </row>
    <row r="50" spans="2:14" ht="42" customHeight="1">
      <c r="B50" s="1170" t="s">
        <v>3593</v>
      </c>
      <c r="C50" s="885" t="str">
        <f t="shared" si="5"/>
        <v>ФП 600 В-Л AL black Мору комплект фасадов для корпусов П 600 В</v>
      </c>
      <c r="D50" s="893" t="s">
        <v>2561</v>
      </c>
      <c r="E50" s="894"/>
      <c r="F50" s="895" t="s">
        <v>2107</v>
      </c>
      <c r="G50" s="895"/>
      <c r="H50" s="896"/>
      <c r="I50" s="1159">
        <v>44</v>
      </c>
      <c r="J50" s="919">
        <v>29797</v>
      </c>
      <c r="K50" s="977">
        <f t="shared" si="0"/>
        <v>22295</v>
      </c>
      <c r="L50" s="927"/>
      <c r="M50" s="929"/>
      <c r="N50" s="930"/>
    </row>
    <row r="51" spans="2:14" ht="42" customHeight="1">
      <c r="B51" s="1170" t="s">
        <v>3594</v>
      </c>
      <c r="C51" s="885" t="str">
        <f t="shared" si="5"/>
        <v>ФП 600 В-Пр AL black Мору комплект фасадов для корпусов П 600 В</v>
      </c>
      <c r="D51" s="893" t="s">
        <v>2561</v>
      </c>
      <c r="E51" s="894"/>
      <c r="F51" s="895" t="s">
        <v>2107</v>
      </c>
      <c r="G51" s="895"/>
      <c r="H51" s="896"/>
      <c r="I51" s="1159">
        <v>44</v>
      </c>
      <c r="J51" s="919">
        <v>29797</v>
      </c>
      <c r="K51" s="977">
        <f t="shared" si="0"/>
        <v>22295</v>
      </c>
      <c r="L51" s="927"/>
      <c r="M51" s="929"/>
      <c r="N51" s="930"/>
    </row>
    <row r="52" spans="2:14" ht="42" customHeight="1">
      <c r="B52" s="1170" t="s">
        <v>3595</v>
      </c>
      <c r="C52" s="885" t="str">
        <f t="shared" si="5"/>
        <v>ФП 400 В-Л AL black Мору комплект фасадов для корпусов П 400 В</v>
      </c>
      <c r="D52" s="893" t="s">
        <v>2564</v>
      </c>
      <c r="E52" s="894"/>
      <c r="F52" s="895" t="s">
        <v>2120</v>
      </c>
      <c r="G52" s="895"/>
      <c r="H52" s="896"/>
      <c r="I52" s="1159">
        <v>30</v>
      </c>
      <c r="J52" s="919">
        <v>21621</v>
      </c>
      <c r="K52" s="977">
        <f t="shared" si="0"/>
        <v>16177</v>
      </c>
      <c r="L52" s="927"/>
      <c r="M52" s="929"/>
      <c r="N52" s="930"/>
    </row>
    <row r="53" spans="2:14" ht="42" customHeight="1">
      <c r="B53" s="1170" t="s">
        <v>3596</v>
      </c>
      <c r="C53" s="885" t="str">
        <f t="shared" si="5"/>
        <v>ФП 400 В-Пр AL black Мору комплект фасадов для корпусов П 400 В</v>
      </c>
      <c r="D53" s="893" t="s">
        <v>2564</v>
      </c>
      <c r="E53" s="894"/>
      <c r="F53" s="895" t="s">
        <v>2120</v>
      </c>
      <c r="G53" s="895"/>
      <c r="H53" s="896"/>
      <c r="I53" s="1159">
        <v>30</v>
      </c>
      <c r="J53" s="919">
        <v>21621</v>
      </c>
      <c r="K53" s="977">
        <f t="shared" si="0"/>
        <v>16177</v>
      </c>
      <c r="L53" s="927"/>
      <c r="M53" s="929"/>
      <c r="N53" s="930"/>
    </row>
    <row r="54" spans="2:14" ht="42" customHeight="1">
      <c r="B54" s="892" t="s">
        <v>3811</v>
      </c>
      <c r="C54" s="1111" t="str">
        <f t="shared" si="5"/>
        <v>ФП 550 AL В-Л Black Мору комплект фасадов для корпусов ПТ 570 В</v>
      </c>
      <c r="D54" s="893" t="s">
        <v>3808</v>
      </c>
      <c r="E54" s="894"/>
      <c r="F54" s="895" t="s">
        <v>3791</v>
      </c>
      <c r="G54" s="895"/>
      <c r="H54" s="896"/>
      <c r="I54" s="1299">
        <v>14</v>
      </c>
      <c r="J54" s="919">
        <v>27911</v>
      </c>
      <c r="K54" s="977">
        <f t="shared" si="0"/>
        <v>20884</v>
      </c>
      <c r="L54" s="927"/>
      <c r="M54" s="929"/>
      <c r="N54" s="930"/>
    </row>
    <row r="55" spans="2:14" ht="42" customHeight="1">
      <c r="B55" s="892" t="s">
        <v>3812</v>
      </c>
      <c r="C55" s="1111" t="str">
        <f t="shared" si="5"/>
        <v>ФП 550 AL В-Пр Black Мору комплект фасадов для корпусов ПТ 570 В</v>
      </c>
      <c r="D55" s="893" t="s">
        <v>3808</v>
      </c>
      <c r="E55" s="894"/>
      <c r="F55" s="895" t="s">
        <v>3791</v>
      </c>
      <c r="G55" s="895"/>
      <c r="H55" s="896"/>
      <c r="I55" s="1299">
        <v>14</v>
      </c>
      <c r="J55" s="919">
        <v>27911</v>
      </c>
      <c r="K55" s="977">
        <f t="shared" si="0"/>
        <v>20884</v>
      </c>
      <c r="L55" s="927"/>
      <c r="M55" s="929"/>
      <c r="N55" s="930"/>
    </row>
    <row r="56" spans="2:14" ht="42" customHeight="1">
      <c r="B56" s="1170" t="s">
        <v>3597</v>
      </c>
      <c r="C56" s="1111" t="str">
        <f>B56&amp;" комплект фасадов "&amp;"для корпусов "&amp;E56&amp;", "&amp;F56&amp;", "&amp;G56</f>
        <v>ФВ 600 AL black Мору комплект фасадов для корпусов В 600, П 601, ПД 600</v>
      </c>
      <c r="D56" s="893" t="s">
        <v>2567</v>
      </c>
      <c r="E56" s="894" t="s">
        <v>2327</v>
      </c>
      <c r="F56" s="895" t="s">
        <v>2093</v>
      </c>
      <c r="G56" s="895" t="s">
        <v>2097</v>
      </c>
      <c r="H56" s="896"/>
      <c r="I56" s="1159">
        <v>14</v>
      </c>
      <c r="J56" s="919">
        <v>11525</v>
      </c>
      <c r="K56" s="977">
        <f t="shared" si="0"/>
        <v>8624</v>
      </c>
      <c r="L56" s="927"/>
      <c r="M56" s="929"/>
      <c r="N56" s="930"/>
    </row>
    <row r="57" spans="2:14" ht="42" customHeight="1">
      <c r="B57" s="1170" t="s">
        <v>3598</v>
      </c>
      <c r="C57" s="1111" t="str">
        <f>B57&amp;" комплект фасадов "&amp;"для корпусов "&amp;E57&amp;", "&amp;F57&amp;", "&amp;G57</f>
        <v>ФВ 601 AL black Мору комплект фасадов для корпусов В 609, П 601 В, ПД 600 В</v>
      </c>
      <c r="D57" s="893" t="s">
        <v>2570</v>
      </c>
      <c r="E57" s="894" t="s">
        <v>2272</v>
      </c>
      <c r="F57" s="895" t="s">
        <v>2112</v>
      </c>
      <c r="G57" s="895" t="s">
        <v>2116</v>
      </c>
      <c r="H57" s="896"/>
      <c r="I57" s="1159">
        <v>18</v>
      </c>
      <c r="J57" s="919">
        <v>14028</v>
      </c>
      <c r="K57" s="977">
        <f t="shared" si="0"/>
        <v>10496</v>
      </c>
      <c r="L57" s="927"/>
      <c r="M57" s="929"/>
      <c r="N57" s="930"/>
    </row>
    <row r="58" spans="2:14" ht="42" customHeight="1">
      <c r="B58" s="1170" t="s">
        <v>3599</v>
      </c>
      <c r="C58" s="1111" t="str">
        <f t="shared" ref="C58:C66" si="6">B58&amp;" комплект фасадов "&amp;"для корпусов "&amp;F58</f>
        <v>ФП 600 AL gold Мору комплект фасадов для корпусов П 600</v>
      </c>
      <c r="D58" s="893" t="s">
        <v>2557</v>
      </c>
      <c r="E58" s="894"/>
      <c r="F58" s="895" t="s">
        <v>2088</v>
      </c>
      <c r="G58" s="895"/>
      <c r="H58" s="896"/>
      <c r="I58" s="1299">
        <v>40</v>
      </c>
      <c r="J58" s="919">
        <v>27417</v>
      </c>
      <c r="K58" s="977">
        <f t="shared" si="0"/>
        <v>20514</v>
      </c>
      <c r="L58" s="927"/>
      <c r="M58" s="929"/>
      <c r="N58" s="930"/>
    </row>
    <row r="59" spans="2:14" ht="42" customHeight="1">
      <c r="B59" s="1170" t="s">
        <v>3600</v>
      </c>
      <c r="C59" s="1111" t="str">
        <f t="shared" si="6"/>
        <v>ФП 400 AL gold Мору комплект фасадов для корпусов П 400</v>
      </c>
      <c r="D59" s="893" t="s">
        <v>2559</v>
      </c>
      <c r="E59" s="894"/>
      <c r="F59" s="895" t="s">
        <v>2101</v>
      </c>
      <c r="G59" s="895"/>
      <c r="H59" s="896"/>
      <c r="I59" s="1299">
        <v>26</v>
      </c>
      <c r="J59" s="919">
        <v>19963</v>
      </c>
      <c r="K59" s="977">
        <f t="shared" si="0"/>
        <v>14937</v>
      </c>
      <c r="L59" s="927"/>
      <c r="M59" s="929"/>
      <c r="N59" s="930"/>
    </row>
    <row r="60" spans="2:14" ht="42" customHeight="1">
      <c r="B60" s="892" t="s">
        <v>3803</v>
      </c>
      <c r="C60" s="1111" t="str">
        <f t="shared" si="6"/>
        <v>ФП 550 AL gold Мору комплект фасадов для корпусов ПТ 570</v>
      </c>
      <c r="D60" s="893" t="s">
        <v>3809</v>
      </c>
      <c r="E60" s="894"/>
      <c r="F60" s="895" t="s">
        <v>3792</v>
      </c>
      <c r="G60" s="895"/>
      <c r="H60" s="896"/>
      <c r="I60" s="1299">
        <v>13</v>
      </c>
      <c r="J60" s="919">
        <v>25707</v>
      </c>
      <c r="K60" s="977">
        <f t="shared" si="0"/>
        <v>19234</v>
      </c>
      <c r="L60" s="927"/>
      <c r="M60" s="929"/>
      <c r="N60" s="930"/>
    </row>
    <row r="61" spans="2:14" ht="42" customHeight="1">
      <c r="B61" s="1170" t="s">
        <v>3601</v>
      </c>
      <c r="C61" s="1111" t="str">
        <f t="shared" si="6"/>
        <v>ФП 600 В-Л AL gold Мору комплект фасадов для корпусов П 600 В</v>
      </c>
      <c r="D61" s="893" t="s">
        <v>2561</v>
      </c>
      <c r="E61" s="894"/>
      <c r="F61" s="895" t="s">
        <v>2107</v>
      </c>
      <c r="G61" s="895"/>
      <c r="H61" s="896"/>
      <c r="I61" s="1299">
        <v>44</v>
      </c>
      <c r="J61" s="919">
        <v>29797</v>
      </c>
      <c r="K61" s="977">
        <f t="shared" si="0"/>
        <v>22295</v>
      </c>
      <c r="L61" s="927"/>
      <c r="M61" s="929"/>
      <c r="N61" s="930"/>
    </row>
    <row r="62" spans="2:14" ht="42" customHeight="1">
      <c r="B62" s="1170" t="s">
        <v>3602</v>
      </c>
      <c r="C62" s="1111" t="str">
        <f t="shared" si="6"/>
        <v>ФП 600 В-Пр AL gold Мору комплект фасадов для корпусов П 600 В</v>
      </c>
      <c r="D62" s="893" t="s">
        <v>2561</v>
      </c>
      <c r="E62" s="894"/>
      <c r="F62" s="895" t="s">
        <v>2107</v>
      </c>
      <c r="G62" s="895"/>
      <c r="H62" s="896"/>
      <c r="I62" s="1299">
        <v>44</v>
      </c>
      <c r="J62" s="919">
        <v>29797</v>
      </c>
      <c r="K62" s="977">
        <f t="shared" si="0"/>
        <v>22295</v>
      </c>
      <c r="L62" s="927"/>
      <c r="M62" s="929"/>
      <c r="N62" s="930"/>
    </row>
    <row r="63" spans="2:14" ht="42" customHeight="1">
      <c r="B63" s="1170" t="s">
        <v>3603</v>
      </c>
      <c r="C63" s="1111" t="str">
        <f t="shared" si="6"/>
        <v>ФП 400 В-Л AL gold Мору комплект фасадов для корпусов П 400 В</v>
      </c>
      <c r="D63" s="893" t="s">
        <v>2564</v>
      </c>
      <c r="E63" s="894"/>
      <c r="F63" s="895" t="s">
        <v>2120</v>
      </c>
      <c r="G63" s="895"/>
      <c r="H63" s="896"/>
      <c r="I63" s="1299">
        <v>30</v>
      </c>
      <c r="J63" s="919">
        <v>21621</v>
      </c>
      <c r="K63" s="977">
        <f t="shared" si="0"/>
        <v>16177</v>
      </c>
      <c r="L63" s="927"/>
      <c r="M63" s="929"/>
      <c r="N63" s="930"/>
    </row>
    <row r="64" spans="2:14" ht="42" customHeight="1">
      <c r="B64" s="1170" t="s">
        <v>3604</v>
      </c>
      <c r="C64" s="1111" t="str">
        <f t="shared" si="6"/>
        <v>ФП 400 В-Пр AL gold Мору комплект фасадов для корпусов П 400 В</v>
      </c>
      <c r="D64" s="893" t="s">
        <v>2564</v>
      </c>
      <c r="E64" s="894"/>
      <c r="F64" s="895" t="s">
        <v>2120</v>
      </c>
      <c r="G64" s="895"/>
      <c r="H64" s="896"/>
      <c r="I64" s="1299">
        <v>30</v>
      </c>
      <c r="J64" s="919">
        <v>21621</v>
      </c>
      <c r="K64" s="977">
        <f t="shared" si="0"/>
        <v>16177</v>
      </c>
      <c r="L64" s="927"/>
      <c r="M64" s="929"/>
      <c r="N64" s="930"/>
    </row>
    <row r="65" spans="2:14" ht="42" customHeight="1">
      <c r="B65" s="892" t="s">
        <v>3806</v>
      </c>
      <c r="C65" s="1111" t="str">
        <f t="shared" si="6"/>
        <v>ФП 550 AL В-Л gold Мору комплект фасадов для корпусов ПТ 570 В</v>
      </c>
      <c r="D65" s="893" t="s">
        <v>3808</v>
      </c>
      <c r="E65" s="894"/>
      <c r="F65" s="895" t="s">
        <v>3791</v>
      </c>
      <c r="G65" s="895"/>
      <c r="H65" s="896"/>
      <c r="I65" s="1299">
        <v>14</v>
      </c>
      <c r="J65" s="919">
        <v>27911</v>
      </c>
      <c r="K65" s="977">
        <f t="shared" si="0"/>
        <v>20884</v>
      </c>
      <c r="L65" s="927"/>
      <c r="M65" s="929"/>
      <c r="N65" s="930"/>
    </row>
    <row r="66" spans="2:14" ht="42" customHeight="1">
      <c r="B66" s="892" t="s">
        <v>3807</v>
      </c>
      <c r="C66" s="1111" t="str">
        <f t="shared" si="6"/>
        <v>ФП 550 AL В-Пр gold Мору комплект фасадов для корпусов ПТ 570 В</v>
      </c>
      <c r="D66" s="893" t="s">
        <v>3808</v>
      </c>
      <c r="E66" s="894"/>
      <c r="F66" s="895" t="s">
        <v>3791</v>
      </c>
      <c r="G66" s="895"/>
      <c r="H66" s="896"/>
      <c r="I66" s="1299">
        <v>14</v>
      </c>
      <c r="J66" s="919">
        <v>27911</v>
      </c>
      <c r="K66" s="977">
        <f t="shared" si="0"/>
        <v>20884</v>
      </c>
      <c r="L66" s="927"/>
      <c r="M66" s="929"/>
      <c r="N66" s="930"/>
    </row>
    <row r="67" spans="2:14" ht="42" customHeight="1">
      <c r="B67" s="1170" t="s">
        <v>3605</v>
      </c>
      <c r="C67" s="885" t="str">
        <f>B67&amp;" комплект фасадов "&amp;"для корпусов "&amp;E67&amp;", "&amp;F67&amp;", "&amp;G67</f>
        <v>ФВ 600 AL gold Мору комплект фасадов для корпусов В 600, П 601, ПД 600</v>
      </c>
      <c r="D67" s="893" t="s">
        <v>2567</v>
      </c>
      <c r="E67" s="894" t="s">
        <v>2327</v>
      </c>
      <c r="F67" s="895" t="s">
        <v>2093</v>
      </c>
      <c r="G67" s="895" t="s">
        <v>2097</v>
      </c>
      <c r="H67" s="896"/>
      <c r="I67" s="1299">
        <v>14</v>
      </c>
      <c r="J67" s="919">
        <v>11525</v>
      </c>
      <c r="K67" s="977">
        <f t="shared" si="0"/>
        <v>8624</v>
      </c>
      <c r="L67" s="927"/>
      <c r="M67" s="929"/>
      <c r="N67" s="930"/>
    </row>
    <row r="68" spans="2:14" ht="42" customHeight="1">
      <c r="B68" s="1170" t="s">
        <v>3606</v>
      </c>
      <c r="C68" s="885" t="str">
        <f>B68&amp;" комплект фасадов "&amp;"для корпусов "&amp;E68&amp;", "&amp;F68&amp;", "&amp;G68</f>
        <v>ФВ 601 AL gold Мору комплект фасадов для корпусов В 609, П 601 В, ПД 600 В</v>
      </c>
      <c r="D68" s="893" t="s">
        <v>2570</v>
      </c>
      <c r="E68" s="894" t="s">
        <v>2272</v>
      </c>
      <c r="F68" s="895" t="s">
        <v>2112</v>
      </c>
      <c r="G68" s="895" t="s">
        <v>2116</v>
      </c>
      <c r="H68" s="896"/>
      <c r="I68" s="1299">
        <v>18</v>
      </c>
      <c r="J68" s="919">
        <v>14028</v>
      </c>
      <c r="K68" s="977">
        <f t="shared" si="0"/>
        <v>10496</v>
      </c>
      <c r="L68" s="927"/>
      <c r="M68" s="929"/>
      <c r="N68" s="930"/>
    </row>
    <row r="69" spans="2:14" ht="372.75" customHeight="1" thickBot="1">
      <c r="B69" s="1588" t="s">
        <v>4024</v>
      </c>
      <c r="C69" s="1589"/>
      <c r="D69" s="1678"/>
      <c r="E69" s="1589"/>
      <c r="F69" s="1589"/>
      <c r="G69" s="1589"/>
      <c r="H69" s="1589"/>
      <c r="I69" s="1678"/>
      <c r="J69" s="1589"/>
      <c r="K69" s="1589"/>
      <c r="L69" s="800"/>
      <c r="M69" s="787"/>
      <c r="N69" s="788"/>
    </row>
    <row r="70" spans="2:14" ht="41.25" customHeight="1">
      <c r="B70" s="1605" t="s">
        <v>2842</v>
      </c>
      <c r="C70" s="1606"/>
      <c r="D70" s="1606"/>
      <c r="E70" s="1606"/>
      <c r="F70" s="1606"/>
      <c r="G70" s="1606"/>
      <c r="H70" s="1606"/>
      <c r="I70" s="1606"/>
      <c r="J70" s="1606"/>
      <c r="K70" s="1611"/>
      <c r="L70" s="924"/>
      <c r="M70" s="925"/>
      <c r="N70" s="926"/>
    </row>
    <row r="71" spans="2:14" ht="41.25" customHeight="1">
      <c r="B71" s="1169" t="s">
        <v>3607</v>
      </c>
      <c r="C71" s="885" t="str">
        <f>B71&amp;" комплект фасадов "&amp;"для корпусов "&amp;E71</f>
        <v>Ф 300 Александрия Ф-04 комплект фасадов для корпусов Н 300</v>
      </c>
      <c r="D71" s="1172" t="s">
        <v>2572</v>
      </c>
      <c r="E71" s="1173" t="s">
        <v>2126</v>
      </c>
      <c r="F71" s="1174"/>
      <c r="G71" s="1174"/>
      <c r="H71" s="1111"/>
      <c r="I71" s="1175">
        <v>4</v>
      </c>
      <c r="J71" s="914">
        <v>1083</v>
      </c>
      <c r="K71" s="891">
        <f t="shared" ref="K71:K79" si="7">ROUNDUP(CEILING(J71*(1-скидка),1)*(1+наценка),1)</f>
        <v>811</v>
      </c>
      <c r="L71" s="1085"/>
      <c r="M71" s="984"/>
      <c r="N71" s="930"/>
    </row>
    <row r="72" spans="2:14" ht="41.25" customHeight="1">
      <c r="B72" s="1169" t="s">
        <v>3608</v>
      </c>
      <c r="C72" s="885" t="str">
        <f>B72&amp;" комплект фасадов "&amp;"для корпусов "&amp;E72&amp;", "&amp;H72</f>
        <v>Ф 300-2 Александрия Ф-04 комплект фасадов для корпусов Н 600, М 600</v>
      </c>
      <c r="D72" s="1172" t="s">
        <v>2573</v>
      </c>
      <c r="E72" s="1173" t="s">
        <v>2147</v>
      </c>
      <c r="F72" s="1174"/>
      <c r="G72" s="1174"/>
      <c r="H72" s="1111" t="s">
        <v>2172</v>
      </c>
      <c r="I72" s="1175">
        <v>9</v>
      </c>
      <c r="J72" s="1176">
        <v>2169.3000000000002</v>
      </c>
      <c r="K72" s="891">
        <f t="shared" si="7"/>
        <v>1624</v>
      </c>
      <c r="L72" s="1085"/>
      <c r="M72" s="945"/>
      <c r="N72" s="930"/>
    </row>
    <row r="73" spans="2:14" ht="41.25" customHeight="1">
      <c r="B73" s="1170" t="s">
        <v>3609</v>
      </c>
      <c r="C73" s="885" t="str">
        <f>B73&amp;" комплект фасадов "&amp;"для корпусов "&amp;E73&amp;", "&amp;H73</f>
        <v>Ф 350 Александрия Ф-04 комплект фасадов для корпусов Н 350, М 990 У</v>
      </c>
      <c r="D73" s="1177" t="s">
        <v>2575</v>
      </c>
      <c r="E73" s="1178" t="s">
        <v>2131</v>
      </c>
      <c r="F73" s="1179"/>
      <c r="G73" s="1179"/>
      <c r="H73" s="1180" t="s">
        <v>2594</v>
      </c>
      <c r="I73" s="1181">
        <v>5</v>
      </c>
      <c r="J73" s="919">
        <v>1266</v>
      </c>
      <c r="K73" s="891">
        <f t="shared" si="7"/>
        <v>948</v>
      </c>
      <c r="L73" s="1085"/>
      <c r="M73" s="945"/>
      <c r="N73" s="930"/>
    </row>
    <row r="74" spans="2:14" ht="42" customHeight="1">
      <c r="B74" s="1170" t="s">
        <v>3610</v>
      </c>
      <c r="C74" s="885" t="str">
        <f>B74&amp;" комплект фасадов "&amp;"для корпусов "&amp;E74</f>
        <v>Ф 350-2 Александрия Ф-04 комплект фасадов для корпусов Н 700</v>
      </c>
      <c r="D74" s="1177" t="s">
        <v>2576</v>
      </c>
      <c r="E74" s="1178" t="s">
        <v>2152</v>
      </c>
      <c r="F74" s="1179"/>
      <c r="G74" s="1179"/>
      <c r="H74" s="1180"/>
      <c r="I74" s="1181">
        <v>10</v>
      </c>
      <c r="J74" s="919">
        <v>2532</v>
      </c>
      <c r="K74" s="891">
        <f t="shared" si="7"/>
        <v>1895</v>
      </c>
      <c r="L74" s="1085"/>
      <c r="M74" s="945"/>
      <c r="N74" s="930"/>
    </row>
    <row r="75" spans="2:14" ht="42" customHeight="1">
      <c r="B75" s="1170" t="s">
        <v>3611</v>
      </c>
      <c r="C75" s="885" t="str">
        <f>B75&amp;" комплект фасадов "&amp;"для корпусов "&amp;E75&amp;", "&amp;H75</f>
        <v>Ф 400 Александрия Ф-04 комплект фасадов для корпусов Н 400, М 990 У</v>
      </c>
      <c r="D75" s="1177" t="s">
        <v>2578</v>
      </c>
      <c r="E75" s="1178" t="s">
        <v>2135</v>
      </c>
      <c r="F75" s="1179"/>
      <c r="G75" s="1179"/>
      <c r="H75" s="1180" t="s">
        <v>2594</v>
      </c>
      <c r="I75" s="1181">
        <v>6</v>
      </c>
      <c r="J75" s="976">
        <v>1449</v>
      </c>
      <c r="K75" s="891">
        <f t="shared" si="7"/>
        <v>1085</v>
      </c>
      <c r="L75" s="1085"/>
      <c r="M75" s="945"/>
      <c r="N75" s="930"/>
    </row>
    <row r="76" spans="2:14" ht="42" customHeight="1">
      <c r="B76" s="1170" t="s">
        <v>3612</v>
      </c>
      <c r="C76" s="885" t="str">
        <f>B76&amp;" комплект фасадов "&amp;"для корпусов "&amp;E76&amp;", "&amp;H76</f>
        <v>Ф 400-2 Александрия Ф-04 комплект фасадов для корпусов Н 800, М 800</v>
      </c>
      <c r="D76" s="1177" t="s">
        <v>2579</v>
      </c>
      <c r="E76" s="1178" t="s">
        <v>2156</v>
      </c>
      <c r="F76" s="1179"/>
      <c r="G76" s="1179"/>
      <c r="H76" s="1180" t="s">
        <v>2174</v>
      </c>
      <c r="I76" s="1181">
        <v>11</v>
      </c>
      <c r="J76" s="976">
        <v>2895</v>
      </c>
      <c r="K76" s="891">
        <f t="shared" si="7"/>
        <v>2167</v>
      </c>
      <c r="L76" s="1085"/>
      <c r="M76" s="945"/>
      <c r="N76" s="930"/>
    </row>
    <row r="77" spans="2:14" ht="42" customHeight="1">
      <c r="B77" s="1170" t="s">
        <v>3613</v>
      </c>
      <c r="C77" s="885" t="str">
        <f>B77&amp;" комплект фасадов "&amp;"для корпусов "&amp;E77&amp;", "&amp;H77</f>
        <v>Ф 450 Александрия Ф-04 комплект фасадов для корпусов Н 450, М 990 У</v>
      </c>
      <c r="D77" s="1177" t="s">
        <v>2581</v>
      </c>
      <c r="E77" s="1178" t="s">
        <v>2139</v>
      </c>
      <c r="F77" s="1182"/>
      <c r="G77" s="1179"/>
      <c r="H77" s="1180" t="s">
        <v>2594</v>
      </c>
      <c r="I77" s="1183">
        <v>6</v>
      </c>
      <c r="J77" s="976">
        <v>1629</v>
      </c>
      <c r="K77" s="891">
        <f t="shared" si="7"/>
        <v>1219</v>
      </c>
      <c r="L77" s="1085"/>
      <c r="M77" s="945"/>
      <c r="N77" s="930"/>
    </row>
    <row r="78" spans="2:14" ht="42" customHeight="1">
      <c r="B78" s="1170" t="s">
        <v>3614</v>
      </c>
      <c r="C78" s="885" t="str">
        <f>B78&amp;" комплект фасадов "&amp;"для корпусов "&amp;E78&amp;", "&amp;H78</f>
        <v>Ф 500 Александрия Ф-04 комплект фасадов для корпусов Н 500, М 500</v>
      </c>
      <c r="D78" s="1177" t="s">
        <v>2583</v>
      </c>
      <c r="E78" s="1178" t="s">
        <v>2143</v>
      </c>
      <c r="F78" s="1179"/>
      <c r="G78" s="1179"/>
      <c r="H78" s="1180" t="s">
        <v>2170</v>
      </c>
      <c r="I78" s="1183">
        <v>7</v>
      </c>
      <c r="J78" s="976">
        <v>1812</v>
      </c>
      <c r="K78" s="891">
        <f t="shared" si="7"/>
        <v>1356</v>
      </c>
      <c r="L78" s="1085"/>
      <c r="M78" s="945"/>
      <c r="N78" s="930"/>
    </row>
    <row r="79" spans="2:14" ht="42" customHeight="1">
      <c r="B79" s="1170" t="s">
        <v>3615</v>
      </c>
      <c r="C79" s="885" t="str">
        <f>B79&amp;" комплект фасадов "&amp;"для корпусов "&amp;E79&amp;", "&amp;F79&amp;", "&amp;G79&amp;", "&amp;H79</f>
        <v>Ф 600 Александрия Ф-04 комплект фасадов для корпусов Н 600, ПД 600 В, ПД 600, М 600</v>
      </c>
      <c r="D79" s="1177" t="s">
        <v>2567</v>
      </c>
      <c r="E79" s="1184" t="s">
        <v>2147</v>
      </c>
      <c r="F79" s="1182" t="s">
        <v>2116</v>
      </c>
      <c r="G79" s="1182" t="s">
        <v>2097</v>
      </c>
      <c r="H79" s="1185" t="s">
        <v>2172</v>
      </c>
      <c r="I79" s="1181">
        <v>8</v>
      </c>
      <c r="J79" s="976">
        <v>2176</v>
      </c>
      <c r="K79" s="891">
        <f t="shared" si="7"/>
        <v>1629</v>
      </c>
      <c r="L79" s="1085"/>
      <c r="M79" s="945"/>
      <c r="N79" s="930"/>
    </row>
    <row r="80" spans="2:14" ht="307.5" customHeight="1">
      <c r="B80" s="1613" t="s">
        <v>4025</v>
      </c>
      <c r="C80" s="1614"/>
      <c r="D80" s="1715"/>
      <c r="E80" s="1614"/>
      <c r="F80" s="1614"/>
      <c r="G80" s="1614"/>
      <c r="H80" s="1614"/>
      <c r="I80" s="1715"/>
      <c r="J80" s="1614"/>
      <c r="K80" s="1614"/>
      <c r="L80" s="1085"/>
      <c r="M80" s="945"/>
      <c r="N80" s="930"/>
    </row>
    <row r="81" spans="2:14" ht="48.75" customHeight="1" thickBot="1">
      <c r="B81" s="1221"/>
      <c r="C81" s="1221"/>
      <c r="D81" s="1221"/>
      <c r="E81" s="1221"/>
      <c r="F81" s="1221"/>
      <c r="G81" s="1221"/>
      <c r="H81" s="1221"/>
      <c r="I81" s="1221"/>
      <c r="J81" s="1221"/>
      <c r="K81" s="1221"/>
      <c r="L81" s="1085"/>
      <c r="M81" s="945"/>
      <c r="N81" s="930"/>
    </row>
    <row r="82" spans="2:14" ht="41.25" customHeight="1">
      <c r="B82" s="1605" t="s">
        <v>2584</v>
      </c>
      <c r="C82" s="1606"/>
      <c r="D82" s="1606"/>
      <c r="E82" s="1606"/>
      <c r="F82" s="1606"/>
      <c r="G82" s="1606"/>
      <c r="H82" s="1606"/>
      <c r="I82" s="1606"/>
      <c r="J82" s="1606"/>
      <c r="K82" s="1606"/>
      <c r="L82" s="924"/>
      <c r="M82" s="925"/>
      <c r="N82" s="926"/>
    </row>
    <row r="83" spans="2:14" ht="41.25" customHeight="1">
      <c r="B83" s="1169" t="s">
        <v>3616</v>
      </c>
      <c r="C83" s="885" t="str">
        <f>B83&amp;" комплект фасадов "&amp;"для корпусов "&amp;E83</f>
        <v>ФБ 150 Александрия Ф-04 комплект фасадов для корпусов НБ 150</v>
      </c>
      <c r="D83" s="1172" t="s">
        <v>2586</v>
      </c>
      <c r="E83" s="1173" t="s">
        <v>2161</v>
      </c>
      <c r="F83" s="1174"/>
      <c r="G83" s="1174"/>
      <c r="H83" s="1111"/>
      <c r="I83" s="1175">
        <v>3</v>
      </c>
      <c r="J83" s="914">
        <v>540</v>
      </c>
      <c r="K83" s="977">
        <f>ROUNDUP(CEILING(J83*(1-скидка),1)*(1+наценка),1)</f>
        <v>405</v>
      </c>
      <c r="L83" s="1085"/>
      <c r="M83" s="945"/>
      <c r="N83" s="930"/>
    </row>
    <row r="84" spans="2:14" ht="41.25" customHeight="1">
      <c r="B84" s="1170" t="s">
        <v>3617</v>
      </c>
      <c r="C84" s="885" t="str">
        <f>B84&amp;" комплект фасадов "&amp;"для корпусов "&amp;E84</f>
        <v>ФБ 200 Александрия Ф-04 комплект фасадов для корпусов НБ 200</v>
      </c>
      <c r="D84" s="1177" t="s">
        <v>2588</v>
      </c>
      <c r="E84" s="1178" t="s">
        <v>2165</v>
      </c>
      <c r="F84" s="1179"/>
      <c r="G84" s="1179"/>
      <c r="H84" s="1180"/>
      <c r="I84" s="1181">
        <v>3</v>
      </c>
      <c r="J84" s="919">
        <v>719</v>
      </c>
      <c r="K84" s="981">
        <f>ROUNDUP(CEILING(J84*(1-скидка),1)*(1+наценка),1)</f>
        <v>538</v>
      </c>
      <c r="L84" s="1085"/>
      <c r="M84" s="945"/>
      <c r="N84" s="930"/>
    </row>
    <row r="85" spans="2:14" ht="310.5" customHeight="1" thickBot="1">
      <c r="B85" s="1588" t="s">
        <v>4025</v>
      </c>
      <c r="C85" s="1589"/>
      <c r="D85" s="1678"/>
      <c r="E85" s="1589"/>
      <c r="F85" s="1589"/>
      <c r="G85" s="1589"/>
      <c r="H85" s="1589"/>
      <c r="I85" s="1678"/>
      <c r="J85" s="1589"/>
      <c r="K85" s="1589"/>
      <c r="L85" s="800"/>
      <c r="M85" s="787"/>
      <c r="N85" s="788"/>
    </row>
    <row r="86" spans="2:14" ht="42" customHeight="1">
      <c r="B86" s="1605" t="s">
        <v>2847</v>
      </c>
      <c r="C86" s="1606"/>
      <c r="D86" s="1606"/>
      <c r="E86" s="1606"/>
      <c r="F86" s="1606"/>
      <c r="G86" s="1606"/>
      <c r="H86" s="1606"/>
      <c r="I86" s="1606"/>
      <c r="J86" s="1606"/>
      <c r="K86" s="1606"/>
      <c r="L86" s="924"/>
      <c r="M86" s="925"/>
      <c r="N86" s="926"/>
    </row>
    <row r="87" spans="2:14" ht="41.25" customHeight="1">
      <c r="B87" s="1169" t="s">
        <v>3608</v>
      </c>
      <c r="C87" s="885" t="str">
        <f t="shared" ref="C87:C92" si="8">B87&amp;" комплект фасадов "&amp;"для корпусов "&amp;E87&amp;", "&amp;H87</f>
        <v>Ф 300-2 Александрия Ф-04 комплект фасадов для корпусов Н 600, М 600</v>
      </c>
      <c r="D87" s="1172" t="s">
        <v>2573</v>
      </c>
      <c r="E87" s="1173" t="s">
        <v>2147</v>
      </c>
      <c r="F87" s="1174"/>
      <c r="G87" s="1174"/>
      <c r="H87" s="1111" t="s">
        <v>2172</v>
      </c>
      <c r="I87" s="1175">
        <v>9</v>
      </c>
      <c r="J87" s="1176">
        <v>2169.3000000000002</v>
      </c>
      <c r="K87" s="977">
        <f t="shared" ref="K87:K95" si="9">ROUNDUP(CEILING(J87*(1-скидка),1)*(1+наценка),1)</f>
        <v>1624</v>
      </c>
      <c r="L87" s="927"/>
      <c r="M87" s="929"/>
      <c r="N87" s="930"/>
    </row>
    <row r="88" spans="2:14" ht="41.25" customHeight="1">
      <c r="B88" s="1170" t="s">
        <v>3609</v>
      </c>
      <c r="C88" s="885" t="str">
        <f t="shared" si="8"/>
        <v>Ф 350 Александрия Ф-04 комплект фасадов для корпусов Н 350, М 990 У</v>
      </c>
      <c r="D88" s="1177" t="s">
        <v>2575</v>
      </c>
      <c r="E88" s="1178" t="s">
        <v>2131</v>
      </c>
      <c r="F88" s="1179"/>
      <c r="G88" s="1179"/>
      <c r="H88" s="1180" t="s">
        <v>2594</v>
      </c>
      <c r="I88" s="1181">
        <v>5</v>
      </c>
      <c r="J88" s="919">
        <v>1266</v>
      </c>
      <c r="K88" s="977">
        <f t="shared" si="9"/>
        <v>948</v>
      </c>
      <c r="L88" s="927"/>
      <c r="M88" s="929"/>
      <c r="N88" s="930"/>
    </row>
    <row r="89" spans="2:14" ht="41.25" customHeight="1">
      <c r="B89" s="1170" t="s">
        <v>3618</v>
      </c>
      <c r="C89" s="885" t="str">
        <f t="shared" si="8"/>
        <v>Ф 400 Александрия Ф-04  комплект фасадов для корпусов Н 400, М 990 У</v>
      </c>
      <c r="D89" s="1177" t="s">
        <v>2578</v>
      </c>
      <c r="E89" s="1178" t="s">
        <v>2135</v>
      </c>
      <c r="F89" s="1179"/>
      <c r="G89" s="1179"/>
      <c r="H89" s="1180" t="s">
        <v>2594</v>
      </c>
      <c r="I89" s="1181">
        <v>6</v>
      </c>
      <c r="J89" s="976">
        <v>1449</v>
      </c>
      <c r="K89" s="977">
        <f t="shared" si="9"/>
        <v>1085</v>
      </c>
      <c r="L89" s="927"/>
      <c r="M89" s="929"/>
      <c r="N89" s="930"/>
    </row>
    <row r="90" spans="2:14" ht="41.25" customHeight="1">
      <c r="B90" s="1170" t="s">
        <v>3612</v>
      </c>
      <c r="C90" s="885" t="str">
        <f t="shared" si="8"/>
        <v>Ф 400-2 Александрия Ф-04 комплект фасадов для корпусов Н 800, М 800</v>
      </c>
      <c r="D90" s="1177" t="s">
        <v>2579</v>
      </c>
      <c r="E90" s="1178" t="s">
        <v>2156</v>
      </c>
      <c r="F90" s="1179"/>
      <c r="G90" s="1179"/>
      <c r="H90" s="1180" t="s">
        <v>2174</v>
      </c>
      <c r="I90" s="1181">
        <v>11</v>
      </c>
      <c r="J90" s="976">
        <v>2895</v>
      </c>
      <c r="K90" s="977">
        <f t="shared" si="9"/>
        <v>2167</v>
      </c>
      <c r="L90" s="927"/>
      <c r="M90" s="929"/>
      <c r="N90" s="930"/>
    </row>
    <row r="91" spans="2:14" ht="41.25" customHeight="1">
      <c r="B91" s="1170" t="s">
        <v>3613</v>
      </c>
      <c r="C91" s="885" t="str">
        <f t="shared" si="8"/>
        <v>Ф 450 Александрия Ф-04 комплект фасадов для корпусов Н 450, М 990 У</v>
      </c>
      <c r="D91" s="1177" t="s">
        <v>2581</v>
      </c>
      <c r="E91" s="1178" t="s">
        <v>2139</v>
      </c>
      <c r="F91" s="1182"/>
      <c r="G91" s="1179"/>
      <c r="H91" s="1180" t="s">
        <v>2594</v>
      </c>
      <c r="I91" s="1183">
        <v>6</v>
      </c>
      <c r="J91" s="976">
        <v>1629</v>
      </c>
      <c r="K91" s="977">
        <f t="shared" si="9"/>
        <v>1219</v>
      </c>
      <c r="L91" s="927"/>
      <c r="M91" s="929"/>
      <c r="N91" s="930"/>
    </row>
    <row r="92" spans="2:14" ht="42" customHeight="1">
      <c r="B92" s="1170" t="s">
        <v>3614</v>
      </c>
      <c r="C92" s="885" t="str">
        <f t="shared" si="8"/>
        <v>Ф 500 Александрия Ф-04 комплект фасадов для корпусов Н 500, М 500</v>
      </c>
      <c r="D92" s="1177" t="s">
        <v>2583</v>
      </c>
      <c r="E92" s="1178" t="s">
        <v>2143</v>
      </c>
      <c r="F92" s="1179"/>
      <c r="G92" s="1179"/>
      <c r="H92" s="1180" t="s">
        <v>2170</v>
      </c>
      <c r="I92" s="1183">
        <v>7</v>
      </c>
      <c r="J92" s="976">
        <v>1812</v>
      </c>
      <c r="K92" s="977">
        <f t="shared" si="9"/>
        <v>1356</v>
      </c>
      <c r="L92" s="927"/>
      <c r="M92" s="929"/>
      <c r="N92" s="930"/>
    </row>
    <row r="93" spans="2:14" ht="41.25" customHeight="1">
      <c r="B93" s="1170" t="s">
        <v>3615</v>
      </c>
      <c r="C93" s="885" t="str">
        <f>B93&amp;" комплект фасадов "&amp;"для корпусов "&amp;E93&amp;", "&amp;F93&amp;", "&amp;G93&amp;", "&amp;H93</f>
        <v>Ф 600 Александрия Ф-04 комплект фасадов для корпусов Н 600, ПД 600 В, ПД 600, М 600</v>
      </c>
      <c r="D93" s="1177" t="s">
        <v>2567</v>
      </c>
      <c r="E93" s="1184" t="s">
        <v>2147</v>
      </c>
      <c r="F93" s="1182" t="s">
        <v>2116</v>
      </c>
      <c r="G93" s="1182" t="s">
        <v>2097</v>
      </c>
      <c r="H93" s="1185" t="s">
        <v>2172</v>
      </c>
      <c r="I93" s="1181">
        <v>8</v>
      </c>
      <c r="J93" s="976">
        <v>2176</v>
      </c>
      <c r="K93" s="977">
        <f t="shared" si="9"/>
        <v>1629</v>
      </c>
      <c r="L93" s="927"/>
      <c r="M93" s="929"/>
      <c r="N93" s="930"/>
    </row>
    <row r="94" spans="2:14" ht="41.25" customHeight="1">
      <c r="B94" s="1186" t="s">
        <v>3619</v>
      </c>
      <c r="C94" s="885" t="str">
        <f>B94&amp;" комплект фасадов "&amp;E94</f>
        <v>ФПМ 450 Александрия Ф-04 комплект фасадов для посудомоечной машины</v>
      </c>
      <c r="D94" s="1177" t="s">
        <v>2581</v>
      </c>
      <c r="E94" s="1717" t="s">
        <v>2591</v>
      </c>
      <c r="F94" s="1718"/>
      <c r="G94" s="1718"/>
      <c r="H94" s="1719"/>
      <c r="I94" s="1183">
        <v>6</v>
      </c>
      <c r="J94" s="976">
        <v>1629</v>
      </c>
      <c r="K94" s="977">
        <f t="shared" si="9"/>
        <v>1219</v>
      </c>
      <c r="L94" s="927"/>
      <c r="M94" s="929"/>
      <c r="N94" s="930"/>
    </row>
    <row r="95" spans="2:14" ht="41.25" customHeight="1">
      <c r="B95" s="1186" t="s">
        <v>3620</v>
      </c>
      <c r="C95" s="885" t="str">
        <f>B95&amp;" комплект фасадов "&amp;E95</f>
        <v>ФПМ 600 Александрия Ф-04 комплект фасадов для посудомоечной машины</v>
      </c>
      <c r="D95" s="1177" t="s">
        <v>2567</v>
      </c>
      <c r="E95" s="1717" t="s">
        <v>2591</v>
      </c>
      <c r="F95" s="1718"/>
      <c r="G95" s="1718"/>
      <c r="H95" s="1719"/>
      <c r="I95" s="1181">
        <v>8</v>
      </c>
      <c r="J95" s="976">
        <v>2176</v>
      </c>
      <c r="K95" s="977">
        <f t="shared" si="9"/>
        <v>1629</v>
      </c>
      <c r="L95" s="927"/>
      <c r="M95" s="929"/>
      <c r="N95" s="930"/>
    </row>
    <row r="96" spans="2:14" ht="41.25" customHeight="1">
      <c r="B96" s="1698" t="s">
        <v>2843</v>
      </c>
      <c r="C96" s="1684"/>
      <c r="D96" s="1684"/>
      <c r="E96" s="1684"/>
      <c r="F96" s="1684"/>
      <c r="G96" s="1684"/>
      <c r="H96" s="1684"/>
      <c r="I96" s="1684"/>
      <c r="J96" s="1684"/>
      <c r="K96" s="1684"/>
      <c r="L96" s="927"/>
      <c r="M96" s="929"/>
      <c r="N96" s="930"/>
    </row>
    <row r="97" spans="2:14" ht="41.25" customHeight="1">
      <c r="B97" s="1169" t="s">
        <v>3822</v>
      </c>
      <c r="C97" s="885" t="str">
        <f>B97&amp;" комплект фасадов "&amp;"для корпусов "&amp;H97</f>
        <v>ПБ 720 У Александрия комплект фасадов для корпусов М 990 У</v>
      </c>
      <c r="D97" s="1177" t="s">
        <v>3552</v>
      </c>
      <c r="E97" s="1173"/>
      <c r="F97" s="1174"/>
      <c r="G97" s="1174"/>
      <c r="H97" s="1111" t="s">
        <v>2594</v>
      </c>
      <c r="I97" s="1181">
        <v>1</v>
      </c>
      <c r="J97" s="914">
        <v>825</v>
      </c>
      <c r="K97" s="977">
        <f>ROUNDUP(CEILING(J97*(1-скидка),1)*(1+наценка),1)</f>
        <v>618</v>
      </c>
      <c r="L97" s="927"/>
      <c r="M97" s="929"/>
      <c r="N97" s="930"/>
    </row>
    <row r="98" spans="2:14" ht="353.25" customHeight="1" thickBot="1">
      <c r="B98" s="1588" t="s">
        <v>4025</v>
      </c>
      <c r="C98" s="1589"/>
      <c r="D98" s="1678"/>
      <c r="E98" s="1589"/>
      <c r="F98" s="1589"/>
      <c r="G98" s="1589"/>
      <c r="H98" s="1589"/>
      <c r="I98" s="1678"/>
      <c r="J98" s="1589"/>
      <c r="K98" s="1589"/>
      <c r="L98" s="800"/>
      <c r="M98" s="787"/>
      <c r="N98" s="788"/>
    </row>
    <row r="99" spans="2:14" ht="42" customHeight="1">
      <c r="B99" s="1605" t="s">
        <v>2595</v>
      </c>
      <c r="C99" s="1606"/>
      <c r="D99" s="1606"/>
      <c r="E99" s="1606"/>
      <c r="F99" s="1606"/>
      <c r="G99" s="1606"/>
      <c r="H99" s="1606"/>
      <c r="I99" s="1606"/>
      <c r="J99" s="1606"/>
      <c r="K99" s="1606"/>
      <c r="L99" s="924"/>
      <c r="M99" s="925"/>
      <c r="N99" s="926"/>
    </row>
    <row r="100" spans="2:14" ht="41.25" customHeight="1">
      <c r="B100" s="1169" t="s">
        <v>3621</v>
      </c>
      <c r="C100" s="885" t="str">
        <f>B100&amp;" комплект фасадов "&amp;"для корпусов "&amp;E100</f>
        <v>ФД 450 Александрия Ф-04 комплект фасадов для корпусов Д 450</v>
      </c>
      <c r="D100" s="1172" t="s">
        <v>2597</v>
      </c>
      <c r="E100" s="1173" t="s">
        <v>2179</v>
      </c>
      <c r="F100" s="1174"/>
      <c r="G100" s="1174"/>
      <c r="H100" s="1111"/>
      <c r="I100" s="1187">
        <v>2</v>
      </c>
      <c r="J100" s="914">
        <v>267</v>
      </c>
      <c r="K100" s="977">
        <f>ROUNDUP(CEILING(J100*(1-скидка),1)*(1+наценка),1)</f>
        <v>200</v>
      </c>
      <c r="L100" s="1085"/>
      <c r="M100" s="945"/>
      <c r="N100" s="930"/>
    </row>
    <row r="101" spans="2:14" ht="41.25" customHeight="1">
      <c r="B101" s="1170" t="s">
        <v>3622</v>
      </c>
      <c r="C101" s="885" t="str">
        <f>B101&amp;" комплект фасадов "&amp;"для корпусов "&amp;E101</f>
        <v>ФД 600 Александрия Ф-04 комплект фасадов для корпусов Д 600</v>
      </c>
      <c r="D101" s="1177" t="s">
        <v>2599</v>
      </c>
      <c r="E101" s="1178" t="s">
        <v>2182</v>
      </c>
      <c r="F101" s="1179"/>
      <c r="G101" s="1179"/>
      <c r="H101" s="1180"/>
      <c r="I101" s="1181">
        <v>2</v>
      </c>
      <c r="J101" s="919">
        <v>357</v>
      </c>
      <c r="K101" s="981">
        <f>ROUNDUP(CEILING(J101*(1-скидка),1)*(1+наценка),1)</f>
        <v>268</v>
      </c>
      <c r="L101" s="1085"/>
      <c r="M101" s="1086"/>
      <c r="N101" s="1087"/>
    </row>
    <row r="102" spans="2:14" ht="304.5" customHeight="1" thickBot="1">
      <c r="B102" s="1588" t="s">
        <v>4026</v>
      </c>
      <c r="C102" s="1589"/>
      <c r="D102" s="1678"/>
      <c r="E102" s="1589"/>
      <c r="F102" s="1589"/>
      <c r="G102" s="1589"/>
      <c r="H102" s="1589"/>
      <c r="I102" s="1678"/>
      <c r="J102" s="1589"/>
      <c r="K102" s="1589"/>
      <c r="L102" s="800"/>
      <c r="M102" s="787"/>
      <c r="N102" s="788"/>
    </row>
    <row r="103" spans="2:14" ht="41.25" customHeight="1">
      <c r="B103" s="1605" t="s">
        <v>2844</v>
      </c>
      <c r="C103" s="1606"/>
      <c r="D103" s="1606"/>
      <c r="E103" s="1606"/>
      <c r="F103" s="1606"/>
      <c r="G103" s="1606"/>
      <c r="H103" s="1606"/>
      <c r="I103" s="1606"/>
      <c r="J103" s="1606"/>
      <c r="K103" s="1606"/>
      <c r="L103" s="924"/>
      <c r="M103" s="925"/>
      <c r="N103" s="926"/>
    </row>
    <row r="104" spans="2:14" ht="41.25" customHeight="1">
      <c r="B104" s="1169" t="s">
        <v>3623</v>
      </c>
      <c r="C104" s="885" t="str">
        <f>B104&amp;" комплект фасадов "&amp;"для корпусов "&amp;E104</f>
        <v>Ф 301 Я Александрия Ф-04 комплект фасадов для корпусов Н 301</v>
      </c>
      <c r="D104" s="1172" t="s">
        <v>3553</v>
      </c>
      <c r="E104" s="1173" t="s">
        <v>2186</v>
      </c>
      <c r="F104" s="1174"/>
      <c r="G104" s="1174"/>
      <c r="H104" s="1111"/>
      <c r="I104" s="1175">
        <v>5</v>
      </c>
      <c r="J104" s="979">
        <v>1079</v>
      </c>
      <c r="K104" s="977">
        <f>ROUNDUP(CEILING(J104*(1-скидка),1)*(1+наценка),1)</f>
        <v>808</v>
      </c>
      <c r="L104" s="927"/>
      <c r="M104" s="929"/>
      <c r="N104" s="930"/>
    </row>
    <row r="105" spans="2:14" ht="41.25" customHeight="1">
      <c r="B105" s="1170" t="s">
        <v>3624</v>
      </c>
      <c r="C105" s="885" t="str">
        <f>B105&amp;" комплект фасадов "&amp;"для корпусов "&amp;E105</f>
        <v>Ф 401 Я Александрия Ф-04 комплект фасадов для корпусов Н 401</v>
      </c>
      <c r="D105" s="1177" t="s">
        <v>3554</v>
      </c>
      <c r="E105" s="1178" t="s">
        <v>2189</v>
      </c>
      <c r="F105" s="1179"/>
      <c r="G105" s="1179"/>
      <c r="H105" s="1180"/>
      <c r="I105" s="1181">
        <v>6</v>
      </c>
      <c r="J105" s="976">
        <v>1443</v>
      </c>
      <c r="K105" s="977">
        <f>ROUNDUP(CEILING(J105*(1-скидка),1)*(1+наценка),1)</f>
        <v>1080</v>
      </c>
      <c r="L105" s="927"/>
      <c r="M105" s="929"/>
      <c r="N105" s="930"/>
    </row>
    <row r="106" spans="2:14" ht="41.25" customHeight="1">
      <c r="B106" s="1170" t="s">
        <v>3625</v>
      </c>
      <c r="C106" s="885" t="str">
        <f>B106&amp;" комплект фасадов "&amp;"для корпусов "&amp;E106</f>
        <v>Ф 501 Я Александрия Ф-04 комплект фасадов для корпусов Н 501</v>
      </c>
      <c r="D106" s="1177" t="s">
        <v>3555</v>
      </c>
      <c r="E106" s="1178" t="s">
        <v>2192</v>
      </c>
      <c r="F106" s="1179"/>
      <c r="G106" s="1179"/>
      <c r="H106" s="1180"/>
      <c r="I106" s="1183">
        <v>8</v>
      </c>
      <c r="J106" s="976">
        <v>1806</v>
      </c>
      <c r="K106" s="977">
        <f>ROUNDUP(CEILING(J106*(1-скидка),1)*(1+наценка),1)</f>
        <v>1352</v>
      </c>
      <c r="L106" s="927"/>
      <c r="M106" s="929"/>
      <c r="N106" s="930"/>
    </row>
    <row r="107" spans="2:14" ht="41.25" customHeight="1">
      <c r="B107" s="1170" t="s">
        <v>3626</v>
      </c>
      <c r="C107" s="885" t="str">
        <f>B107&amp;" комплект фасадов "&amp;"для корпусов "&amp;E107</f>
        <v>Ф 601 Я Александрия Ф-04 комплект фасадов для корпусов Н 601</v>
      </c>
      <c r="D107" s="1177" t="s">
        <v>3556</v>
      </c>
      <c r="E107" s="1178" t="s">
        <v>2195</v>
      </c>
      <c r="F107" s="1179"/>
      <c r="G107" s="1179"/>
      <c r="H107" s="1180"/>
      <c r="I107" s="1181">
        <v>9</v>
      </c>
      <c r="J107" s="976">
        <v>2169</v>
      </c>
      <c r="K107" s="977">
        <f>ROUNDUP(CEILING(J107*(1-скидка),1)*(1+наценка),1)</f>
        <v>1623</v>
      </c>
      <c r="L107" s="927"/>
      <c r="M107" s="929"/>
      <c r="N107" s="930"/>
    </row>
    <row r="108" spans="2:14" ht="41.25" customHeight="1">
      <c r="B108" s="1170" t="s">
        <v>3627</v>
      </c>
      <c r="C108" s="885" t="str">
        <f>B108&amp;" комплект фасадов "&amp;"для корпусов "&amp;E108</f>
        <v>Ф 801 Я Александрия Ф-04 комплект фасадов для корпусов Н 801</v>
      </c>
      <c r="D108" s="1177" t="s">
        <v>3557</v>
      </c>
      <c r="E108" s="1178" t="s">
        <v>2198</v>
      </c>
      <c r="F108" s="1179"/>
      <c r="G108" s="1179"/>
      <c r="H108" s="1180"/>
      <c r="I108" s="1181">
        <v>12</v>
      </c>
      <c r="J108" s="1188">
        <v>2889</v>
      </c>
      <c r="K108" s="977">
        <f>ROUNDUP(CEILING(J108*(1-скидка),1)*(1+наценка),1)</f>
        <v>2162</v>
      </c>
      <c r="L108" s="927"/>
      <c r="M108" s="929"/>
      <c r="N108" s="930"/>
    </row>
    <row r="109" spans="2:14" ht="375.75" customHeight="1" thickBot="1">
      <c r="B109" s="1588" t="s">
        <v>4025</v>
      </c>
      <c r="C109" s="1589"/>
      <c r="D109" s="1678"/>
      <c r="E109" s="1589"/>
      <c r="F109" s="1589"/>
      <c r="G109" s="1589"/>
      <c r="H109" s="1589"/>
      <c r="I109" s="1678"/>
      <c r="J109" s="1589"/>
      <c r="K109" s="1589"/>
      <c r="L109" s="800"/>
      <c r="M109" s="787"/>
      <c r="N109" s="788"/>
    </row>
    <row r="110" spans="2:14" ht="41.25" customHeight="1">
      <c r="B110" s="1698" t="s">
        <v>2845</v>
      </c>
      <c r="C110" s="1684"/>
      <c r="D110" s="1684"/>
      <c r="E110" s="1684"/>
      <c r="F110" s="1684"/>
      <c r="G110" s="1684"/>
      <c r="H110" s="1684"/>
      <c r="I110" s="1684"/>
      <c r="J110" s="1684"/>
      <c r="K110" s="1684"/>
      <c r="L110" s="927"/>
      <c r="M110" s="929"/>
      <c r="N110" s="930"/>
    </row>
    <row r="111" spans="2:14" ht="41.25" customHeight="1">
      <c r="B111" s="1169" t="s">
        <v>3628</v>
      </c>
      <c r="C111" s="885" t="str">
        <f>B111&amp;" комплект фасадов "&amp;"для корпусов "&amp;E111</f>
        <v>Ф 302 Я Александрия Ф-04 комплект фасадов для корпусов Н 302</v>
      </c>
      <c r="D111" s="1172" t="s">
        <v>3558</v>
      </c>
      <c r="E111" s="1173" t="s">
        <v>2202</v>
      </c>
      <c r="F111" s="1174"/>
      <c r="G111" s="1174"/>
      <c r="H111" s="1111"/>
      <c r="I111" s="1175">
        <v>5</v>
      </c>
      <c r="J111" s="979">
        <v>1079</v>
      </c>
      <c r="K111" s="977">
        <f>ROUNDUP(CEILING(J111*(1-скидка),1)*(1+наценка),1)</f>
        <v>808</v>
      </c>
      <c r="L111" s="927"/>
      <c r="M111" s="929"/>
      <c r="N111" s="930"/>
    </row>
    <row r="112" spans="2:14" ht="41.25" customHeight="1">
      <c r="B112" s="1170" t="s">
        <v>3629</v>
      </c>
      <c r="C112" s="885" t="str">
        <f>B112&amp;" комплект фасадов "&amp;"для корпусов "&amp;E112</f>
        <v>Ф 402 Я Александрия Ф-04 комплект фасадов для корпусов Н 402</v>
      </c>
      <c r="D112" s="1177" t="s">
        <v>3559</v>
      </c>
      <c r="E112" s="1178" t="s">
        <v>2205</v>
      </c>
      <c r="F112" s="1179"/>
      <c r="G112" s="1179"/>
      <c r="H112" s="1180"/>
      <c r="I112" s="1181">
        <v>6</v>
      </c>
      <c r="J112" s="976">
        <v>1443</v>
      </c>
      <c r="K112" s="977">
        <f>ROUNDUP(CEILING(J112*(1-скидка),1)*(1+наценка),1)</f>
        <v>1080</v>
      </c>
      <c r="L112" s="927"/>
      <c r="M112" s="929"/>
      <c r="N112" s="930"/>
    </row>
    <row r="113" spans="2:14" ht="41.25" customHeight="1">
      <c r="B113" s="1170" t="s">
        <v>3630</v>
      </c>
      <c r="C113" s="885" t="str">
        <f>B113&amp;" комплект фасадов "&amp;"для корпусов "&amp;E113</f>
        <v>Ф 502 Я Александрия Ф-04 комплект фасадов для корпусов Н 502</v>
      </c>
      <c r="D113" s="1177" t="s">
        <v>3560</v>
      </c>
      <c r="E113" s="1178" t="s">
        <v>2208</v>
      </c>
      <c r="F113" s="1179"/>
      <c r="G113" s="1179"/>
      <c r="H113" s="1180"/>
      <c r="I113" s="1183">
        <v>8</v>
      </c>
      <c r="J113" s="976">
        <v>1806</v>
      </c>
      <c r="K113" s="977">
        <f>ROUNDUP(CEILING(J113*(1-скидка),1)*(1+наценка),1)</f>
        <v>1352</v>
      </c>
      <c r="L113" s="927"/>
      <c r="M113" s="929"/>
      <c r="N113" s="930"/>
    </row>
    <row r="114" spans="2:14" ht="41.25" customHeight="1">
      <c r="B114" s="1170" t="s">
        <v>3631</v>
      </c>
      <c r="C114" s="885" t="str">
        <f>B114&amp;" комплект фасадов "&amp;"для корпусов "&amp;E114</f>
        <v>Ф 602 Я Александрия Ф-04 комплект фасадов для корпусов Н 602</v>
      </c>
      <c r="D114" s="1177" t="s">
        <v>3561</v>
      </c>
      <c r="E114" s="1178" t="s">
        <v>2211</v>
      </c>
      <c r="F114" s="1179"/>
      <c r="G114" s="1179"/>
      <c r="H114" s="1180"/>
      <c r="I114" s="1181">
        <v>9</v>
      </c>
      <c r="J114" s="976">
        <v>2169</v>
      </c>
      <c r="K114" s="977">
        <f>ROUNDUP(CEILING(J114*(1-скидка),1)*(1+наценка),1)</f>
        <v>1623</v>
      </c>
      <c r="L114" s="927"/>
      <c r="M114" s="929"/>
      <c r="N114" s="930"/>
    </row>
    <row r="115" spans="2:14" ht="41.25" customHeight="1">
      <c r="B115" s="1170" t="s">
        <v>3632</v>
      </c>
      <c r="C115" s="885" t="str">
        <f>B115&amp;" комплект фасадов "&amp;"для корпусов "&amp;E115</f>
        <v>Ф 802 Я Александрия Ф-04 комплект фасадов для корпусов Н 802</v>
      </c>
      <c r="D115" s="1177" t="s">
        <v>3562</v>
      </c>
      <c r="E115" s="1178" t="s">
        <v>2214</v>
      </c>
      <c r="F115" s="1179"/>
      <c r="G115" s="1179"/>
      <c r="H115" s="1180"/>
      <c r="I115" s="1181">
        <v>11</v>
      </c>
      <c r="J115" s="1188">
        <v>2895</v>
      </c>
      <c r="K115" s="977">
        <f>ROUNDUP(CEILING(J115*(1-скидка),1)*(1+наценка),1)</f>
        <v>2167</v>
      </c>
      <c r="L115" s="927"/>
      <c r="M115" s="929"/>
      <c r="N115" s="930"/>
    </row>
    <row r="116" spans="2:14" ht="375" customHeight="1" thickBot="1">
      <c r="B116" s="1588" t="s">
        <v>4025</v>
      </c>
      <c r="C116" s="1589"/>
      <c r="D116" s="1678"/>
      <c r="E116" s="1589"/>
      <c r="F116" s="1589"/>
      <c r="G116" s="1589"/>
      <c r="H116" s="1589"/>
      <c r="I116" s="1678"/>
      <c r="J116" s="1589"/>
      <c r="K116" s="1589"/>
      <c r="L116" s="927"/>
      <c r="M116" s="929"/>
      <c r="N116" s="930"/>
    </row>
    <row r="117" spans="2:14" ht="41.25" customHeight="1">
      <c r="B117" s="1605" t="s">
        <v>2846</v>
      </c>
      <c r="C117" s="1606"/>
      <c r="D117" s="1606"/>
      <c r="E117" s="1606"/>
      <c r="F117" s="1606"/>
      <c r="G117" s="1606"/>
      <c r="H117" s="1606"/>
      <c r="I117" s="1606"/>
      <c r="J117" s="1606"/>
      <c r="K117" s="1606"/>
      <c r="L117" s="924"/>
      <c r="M117" s="925"/>
      <c r="N117" s="926"/>
    </row>
    <row r="118" spans="2:14" ht="41.25" customHeight="1">
      <c r="B118" s="1169" t="s">
        <v>3633</v>
      </c>
      <c r="C118" s="885" t="str">
        <f>B118&amp;" комплект фасадов "&amp;"для корпусов "&amp;E118</f>
        <v>Ф 303 Я Александрия Ф-04 комплект фасадов для корпусов Н 303</v>
      </c>
      <c r="D118" s="1172" t="s">
        <v>2924</v>
      </c>
      <c r="E118" s="1173" t="s">
        <v>2218</v>
      </c>
      <c r="F118" s="1174"/>
      <c r="G118" s="1174"/>
      <c r="H118" s="1111"/>
      <c r="I118" s="1175">
        <v>5</v>
      </c>
      <c r="J118" s="979">
        <v>1079</v>
      </c>
      <c r="K118" s="977">
        <f>ROUNDUP(CEILING(J118*(1-скидка),1)*(1+наценка),1)</f>
        <v>808</v>
      </c>
      <c r="L118" s="927"/>
      <c r="M118" s="929"/>
      <c r="N118" s="930"/>
    </row>
    <row r="119" spans="2:14" ht="41.25" customHeight="1">
      <c r="B119" s="1170" t="s">
        <v>3634</v>
      </c>
      <c r="C119" s="885" t="str">
        <f>B119&amp;" комплект фасадов "&amp;"для корпусов "&amp;E119</f>
        <v>Ф 403 Я Александрия Ф-04 комплект фасадов для корпусов Н 403</v>
      </c>
      <c r="D119" s="1177" t="s">
        <v>2925</v>
      </c>
      <c r="E119" s="1178" t="s">
        <v>2221</v>
      </c>
      <c r="F119" s="1179"/>
      <c r="G119" s="1179"/>
      <c r="H119" s="1180"/>
      <c r="I119" s="1181">
        <v>6</v>
      </c>
      <c r="J119" s="976">
        <v>1440</v>
      </c>
      <c r="K119" s="977">
        <f>ROUNDUP(CEILING(J119*(1-скидка),1)*(1+наценка),1)</f>
        <v>1078</v>
      </c>
      <c r="L119" s="927"/>
      <c r="M119" s="929"/>
      <c r="N119" s="930"/>
    </row>
    <row r="120" spans="2:14" ht="41.25" customHeight="1">
      <c r="B120" s="1170" t="s">
        <v>3635</v>
      </c>
      <c r="C120" s="885" t="str">
        <f>B120&amp;" комплект фасадов "&amp;"для корпусов "&amp;E120</f>
        <v>Ф 503 Я Александрия Ф-04 комплект фасадов для корпусов Н 503</v>
      </c>
      <c r="D120" s="1177" t="s">
        <v>2926</v>
      </c>
      <c r="E120" s="1178" t="s">
        <v>2224</v>
      </c>
      <c r="F120" s="1179"/>
      <c r="G120" s="1179"/>
      <c r="H120" s="1180"/>
      <c r="I120" s="1181">
        <v>8</v>
      </c>
      <c r="J120" s="976">
        <v>1803</v>
      </c>
      <c r="K120" s="977">
        <f>ROUNDUP(CEILING(J120*(1-скидка),1)*(1+наценка),1)</f>
        <v>1350</v>
      </c>
      <c r="L120" s="927"/>
      <c r="M120" s="929"/>
      <c r="N120" s="930"/>
    </row>
    <row r="121" spans="2:14" ht="41.25" customHeight="1">
      <c r="B121" s="1170" t="s">
        <v>3636</v>
      </c>
      <c r="C121" s="885" t="str">
        <f>B121&amp;" комплект фасадов "&amp;"для корпусов "&amp;E121</f>
        <v>Ф 603 Я Александрия Ф-04 комплект фасадов для корпусов Н 603</v>
      </c>
      <c r="D121" s="1177" t="s">
        <v>2927</v>
      </c>
      <c r="E121" s="1178" t="s">
        <v>2227</v>
      </c>
      <c r="F121" s="1179"/>
      <c r="G121" s="1179"/>
      <c r="H121" s="1180"/>
      <c r="I121" s="1183">
        <v>9</v>
      </c>
      <c r="J121" s="976">
        <v>2162</v>
      </c>
      <c r="K121" s="977">
        <f>ROUNDUP(CEILING(J121*(1-скидка),1)*(1+наценка),1)</f>
        <v>1618</v>
      </c>
      <c r="L121" s="927"/>
      <c r="M121" s="929"/>
      <c r="N121" s="930"/>
    </row>
    <row r="122" spans="2:14" ht="41.25" customHeight="1">
      <c r="B122" s="1170" t="s">
        <v>3637</v>
      </c>
      <c r="C122" s="885" t="str">
        <f>B122&amp;" комплект фасадов "&amp;"для корпусов "&amp;E122</f>
        <v>Ф 803 Я Александрия Ф-04 комплект фасадов для корпусов Н 803</v>
      </c>
      <c r="D122" s="1177" t="s">
        <v>2928</v>
      </c>
      <c r="E122" s="1178" t="s">
        <v>2230</v>
      </c>
      <c r="F122" s="1179"/>
      <c r="G122" s="1179"/>
      <c r="H122" s="1180"/>
      <c r="I122" s="1181">
        <v>11</v>
      </c>
      <c r="J122" s="1188">
        <v>2885</v>
      </c>
      <c r="K122" s="977">
        <f>ROUNDUP(CEILING(J122*(1-скидка),1)*(1+наценка),1)</f>
        <v>2159</v>
      </c>
      <c r="L122" s="927"/>
      <c r="M122" s="929"/>
      <c r="N122" s="930"/>
    </row>
    <row r="123" spans="2:14" ht="378" customHeight="1" thickBot="1">
      <c r="B123" s="1588" t="s">
        <v>4025</v>
      </c>
      <c r="C123" s="1589"/>
      <c r="D123" s="1678"/>
      <c r="E123" s="1589"/>
      <c r="F123" s="1589"/>
      <c r="G123" s="1589"/>
      <c r="H123" s="1589"/>
      <c r="I123" s="1678"/>
      <c r="J123" s="1589"/>
      <c r="K123" s="1589"/>
      <c r="L123" s="800"/>
      <c r="M123" s="787"/>
      <c r="N123" s="788"/>
    </row>
    <row r="124" spans="2:14" ht="41.25" customHeight="1">
      <c r="B124" s="1605" t="s">
        <v>2615</v>
      </c>
      <c r="C124" s="1606"/>
      <c r="D124" s="1606"/>
      <c r="E124" s="1606"/>
      <c r="F124" s="1606"/>
      <c r="G124" s="1606"/>
      <c r="H124" s="1606"/>
      <c r="I124" s="1606"/>
      <c r="J124" s="1606"/>
      <c r="K124" s="1606"/>
      <c r="L124" s="924"/>
      <c r="M124" s="931"/>
      <c r="N124" s="932"/>
    </row>
    <row r="125" spans="2:14" ht="41.25" customHeight="1">
      <c r="B125" s="1169" t="s">
        <v>3823</v>
      </c>
      <c r="C125" s="885" t="str">
        <f t="shared" ref="C125:C148" si="10">B125&amp;" комплект фасадов "&amp;"для корпусов "&amp;E125</f>
        <v>ФВ 151 Александрия Ф-04 комплект фасадов для корпусов В 159</v>
      </c>
      <c r="D125" s="886" t="s">
        <v>2617</v>
      </c>
      <c r="E125" s="887" t="s">
        <v>2234</v>
      </c>
      <c r="F125" s="888"/>
      <c r="G125" s="888"/>
      <c r="H125" s="885"/>
      <c r="I125" s="889">
        <v>3</v>
      </c>
      <c r="J125" s="890">
        <v>897</v>
      </c>
      <c r="K125" s="977">
        <f t="shared" ref="K125:K202" si="11">ROUNDUP(CEILING(J125*(1-скидка),1)*(1+наценка),1)</f>
        <v>672</v>
      </c>
      <c r="L125" s="927"/>
      <c r="M125" s="933"/>
      <c r="N125" s="934"/>
    </row>
    <row r="126" spans="2:14" ht="41.25" customHeight="1">
      <c r="B126" s="1170" t="s">
        <v>3824</v>
      </c>
      <c r="C126" s="885" t="str">
        <f t="shared" si="10"/>
        <v>ФВ 201 Александрия Ф-04 комплект фасадов для корпусов В 209</v>
      </c>
      <c r="D126" s="886" t="s">
        <v>2619</v>
      </c>
      <c r="E126" s="887" t="s">
        <v>2239</v>
      </c>
      <c r="F126" s="888"/>
      <c r="G126" s="888"/>
      <c r="H126" s="885"/>
      <c r="I126" s="889">
        <v>4</v>
      </c>
      <c r="J126" s="890">
        <v>1131</v>
      </c>
      <c r="K126" s="977">
        <f t="shared" si="11"/>
        <v>847</v>
      </c>
      <c r="L126" s="927"/>
      <c r="M126" s="933"/>
      <c r="N126" s="934"/>
    </row>
    <row r="127" spans="2:14" ht="41.25" customHeight="1">
      <c r="B127" s="1170" t="s">
        <v>3825</v>
      </c>
      <c r="C127" s="885" t="str">
        <f t="shared" si="10"/>
        <v>ФВ 251 Александрия Ф-04 комплект фасадов для корпусов В 259</v>
      </c>
      <c r="D127" s="886" t="s">
        <v>2621</v>
      </c>
      <c r="E127" s="887" t="s">
        <v>2243</v>
      </c>
      <c r="F127" s="888"/>
      <c r="G127" s="888"/>
      <c r="H127" s="885"/>
      <c r="I127" s="889">
        <v>5</v>
      </c>
      <c r="J127" s="890">
        <v>1362</v>
      </c>
      <c r="K127" s="977">
        <f t="shared" si="11"/>
        <v>1020</v>
      </c>
      <c r="L127" s="927"/>
      <c r="M127" s="933"/>
      <c r="N127" s="934"/>
    </row>
    <row r="128" spans="2:14" ht="41.25" customHeight="1">
      <c r="B128" s="1170" t="s">
        <v>3826</v>
      </c>
      <c r="C128" s="885" t="str">
        <f>B128&amp;" комплект фасадов "&amp;"для корпусов "&amp;E128&amp;", "&amp;H128</f>
        <v>ФВ 301 Л Александрия Ф-03 комплект фасадов для корпусов В 309, В 991 У</v>
      </c>
      <c r="D128" s="886" t="s">
        <v>2623</v>
      </c>
      <c r="E128" s="887" t="s">
        <v>2247</v>
      </c>
      <c r="F128" s="888"/>
      <c r="G128" s="888"/>
      <c r="H128" s="885" t="s">
        <v>2624</v>
      </c>
      <c r="I128" s="889">
        <v>4</v>
      </c>
      <c r="J128" s="890">
        <v>1594</v>
      </c>
      <c r="K128" s="977">
        <f t="shared" si="11"/>
        <v>1193</v>
      </c>
      <c r="L128" s="927"/>
      <c r="M128" s="933"/>
      <c r="N128" s="934"/>
    </row>
    <row r="129" spans="2:14" ht="41.25" customHeight="1">
      <c r="B129" s="1170" t="s">
        <v>3827</v>
      </c>
      <c r="C129" s="885" t="str">
        <f>B129&amp;" комплект фасадов "&amp;"для корпусов "&amp;E129&amp;", "&amp;H129</f>
        <v>ФВ 301 Пр Александрия Ф-03 комплект фасадов для корпусов В 309, В 991 У</v>
      </c>
      <c r="D129" s="886" t="s">
        <v>2623</v>
      </c>
      <c r="E129" s="887" t="s">
        <v>2247</v>
      </c>
      <c r="F129" s="888"/>
      <c r="G129" s="888"/>
      <c r="H129" s="885" t="s">
        <v>2624</v>
      </c>
      <c r="I129" s="889">
        <v>4</v>
      </c>
      <c r="J129" s="890">
        <v>1594</v>
      </c>
      <c r="K129" s="977">
        <f t="shared" si="11"/>
        <v>1193</v>
      </c>
      <c r="L129" s="927"/>
      <c r="M129" s="933"/>
      <c r="N129" s="934"/>
    </row>
    <row r="130" spans="2:14" ht="41.25" customHeight="1">
      <c r="B130" s="1170" t="s">
        <v>3828</v>
      </c>
      <c r="C130" s="885" t="str">
        <f>B130&amp;" комплект фасадов "&amp;"для корпусов "&amp;E130&amp;", "&amp;H130</f>
        <v>ФВ 301 Александрия Ф-04 комплект фасадов для корпусов В 309, В 991 У</v>
      </c>
      <c r="D130" s="886" t="s">
        <v>2623</v>
      </c>
      <c r="E130" s="887" t="s">
        <v>2247</v>
      </c>
      <c r="F130" s="888"/>
      <c r="G130" s="888"/>
      <c r="H130" s="885" t="s">
        <v>2624</v>
      </c>
      <c r="I130" s="889">
        <v>4</v>
      </c>
      <c r="J130" s="890">
        <v>1594</v>
      </c>
      <c r="K130" s="977">
        <f t="shared" si="11"/>
        <v>1193</v>
      </c>
      <c r="L130" s="927"/>
      <c r="M130" s="933"/>
      <c r="N130" s="934"/>
    </row>
    <row r="131" spans="2:14" ht="41.25" customHeight="1">
      <c r="B131" s="1170" t="s">
        <v>3829</v>
      </c>
      <c r="C131" s="885" t="str">
        <f t="shared" si="10"/>
        <v>ФВ 301-2 Л/Пр Александрия Ф-03 комплект фасадов для корпусов В 609</v>
      </c>
      <c r="D131" s="886" t="s">
        <v>2626</v>
      </c>
      <c r="E131" s="887" t="s">
        <v>2272</v>
      </c>
      <c r="F131" s="888"/>
      <c r="G131" s="888"/>
      <c r="H131" s="885"/>
      <c r="I131" s="889">
        <v>11</v>
      </c>
      <c r="J131" s="890">
        <v>3191</v>
      </c>
      <c r="K131" s="977">
        <f t="shared" si="11"/>
        <v>2388</v>
      </c>
      <c r="L131" s="927"/>
      <c r="M131" s="933"/>
      <c r="N131" s="934"/>
    </row>
    <row r="132" spans="2:14" ht="41.25" customHeight="1">
      <c r="B132" s="1170" t="s">
        <v>3830</v>
      </c>
      <c r="C132" s="885" t="str">
        <f t="shared" si="10"/>
        <v>ФВ 301-2 Александрия Ф-04 комплект фасадов для корпусов В 609</v>
      </c>
      <c r="D132" s="886" t="s">
        <v>2626</v>
      </c>
      <c r="E132" s="887" t="s">
        <v>2272</v>
      </c>
      <c r="F132" s="888"/>
      <c r="G132" s="888"/>
      <c r="H132" s="885"/>
      <c r="I132" s="889">
        <v>11</v>
      </c>
      <c r="J132" s="890">
        <v>3191</v>
      </c>
      <c r="K132" s="977">
        <f t="shared" si="11"/>
        <v>2388</v>
      </c>
      <c r="L132" s="927"/>
      <c r="M132" s="933"/>
      <c r="N132" s="934"/>
    </row>
    <row r="133" spans="2:14" ht="41.25" customHeight="1">
      <c r="B133" s="1170" t="s">
        <v>3831</v>
      </c>
      <c r="C133" s="885" t="str">
        <f t="shared" si="10"/>
        <v>ФВ 351 Л Александрия Ф-03 комплект фасадов для корпусов В 359</v>
      </c>
      <c r="D133" s="886" t="s">
        <v>2628</v>
      </c>
      <c r="E133" s="887" t="s">
        <v>2252</v>
      </c>
      <c r="F133" s="888"/>
      <c r="G133" s="888"/>
      <c r="H133" s="885"/>
      <c r="I133" s="889">
        <v>6</v>
      </c>
      <c r="J133" s="890">
        <v>1828</v>
      </c>
      <c r="K133" s="977">
        <f t="shared" si="11"/>
        <v>1368</v>
      </c>
      <c r="L133" s="927"/>
      <c r="M133" s="933"/>
      <c r="N133" s="934"/>
    </row>
    <row r="134" spans="2:14" ht="41.25" customHeight="1">
      <c r="B134" s="1170" t="s">
        <v>3832</v>
      </c>
      <c r="C134" s="885" t="str">
        <f t="shared" si="10"/>
        <v>ФВ 351 Пр Александрия Ф-03 комплект фасадов для корпусов В 359</v>
      </c>
      <c r="D134" s="886" t="s">
        <v>2628</v>
      </c>
      <c r="E134" s="887" t="s">
        <v>2252</v>
      </c>
      <c r="F134" s="888"/>
      <c r="G134" s="888"/>
      <c r="H134" s="885"/>
      <c r="I134" s="889">
        <v>6</v>
      </c>
      <c r="J134" s="890">
        <v>1828</v>
      </c>
      <c r="K134" s="977">
        <f t="shared" si="11"/>
        <v>1368</v>
      </c>
      <c r="L134" s="927"/>
      <c r="M134" s="933"/>
      <c r="N134" s="934"/>
    </row>
    <row r="135" spans="2:14" ht="41.25" customHeight="1">
      <c r="B135" s="1170" t="s">
        <v>3833</v>
      </c>
      <c r="C135" s="885" t="str">
        <f t="shared" si="10"/>
        <v>ФВ 351 Александрия Ф-04 комплект фасадов для корпусов В 359</v>
      </c>
      <c r="D135" s="886" t="s">
        <v>2628</v>
      </c>
      <c r="E135" s="887" t="s">
        <v>2252</v>
      </c>
      <c r="F135" s="888"/>
      <c r="G135" s="888"/>
      <c r="H135" s="885"/>
      <c r="I135" s="889">
        <v>6</v>
      </c>
      <c r="J135" s="890">
        <v>1828</v>
      </c>
      <c r="K135" s="977">
        <f t="shared" si="11"/>
        <v>1368</v>
      </c>
      <c r="L135" s="927"/>
      <c r="M135" s="933"/>
      <c r="N135" s="934"/>
    </row>
    <row r="136" spans="2:14" ht="41.25" customHeight="1">
      <c r="B136" s="1170" t="s">
        <v>3834</v>
      </c>
      <c r="C136" s="885" t="str">
        <f t="shared" si="10"/>
        <v>ФВ 351-2 Л/Пр Александрия Ф-03 комплект фасадов для корпусов В 709</v>
      </c>
      <c r="D136" s="886" t="s">
        <v>2630</v>
      </c>
      <c r="E136" s="887" t="s">
        <v>2279</v>
      </c>
      <c r="F136" s="888"/>
      <c r="G136" s="888"/>
      <c r="H136" s="885"/>
      <c r="I136" s="889">
        <v>13</v>
      </c>
      <c r="J136" s="890">
        <v>3653</v>
      </c>
      <c r="K136" s="977">
        <f t="shared" si="11"/>
        <v>2734</v>
      </c>
      <c r="L136" s="927"/>
      <c r="M136" s="933"/>
      <c r="N136" s="934"/>
    </row>
    <row r="137" spans="2:14" ht="41.25" customHeight="1">
      <c r="B137" s="1170" t="s">
        <v>3835</v>
      </c>
      <c r="C137" s="885" t="str">
        <f t="shared" si="10"/>
        <v>ФВ 351-2 Александрия Ф-04 комплект фасадов для корпусов В 709</v>
      </c>
      <c r="D137" s="886" t="s">
        <v>2630</v>
      </c>
      <c r="E137" s="887" t="s">
        <v>2279</v>
      </c>
      <c r="F137" s="888"/>
      <c r="G137" s="888"/>
      <c r="H137" s="885"/>
      <c r="I137" s="889">
        <v>13</v>
      </c>
      <c r="J137" s="890">
        <v>3653</v>
      </c>
      <c r="K137" s="977">
        <f t="shared" si="11"/>
        <v>2734</v>
      </c>
      <c r="L137" s="927"/>
      <c r="M137" s="933"/>
      <c r="N137" s="934"/>
    </row>
    <row r="138" spans="2:14" ht="41.25" customHeight="1">
      <c r="B138" s="1170" t="s">
        <v>3836</v>
      </c>
      <c r="C138" s="885" t="str">
        <f t="shared" si="10"/>
        <v>ФВ 401 Л Александрия Ф-03 комплект фасадов для корпусов В 409</v>
      </c>
      <c r="D138" s="893" t="s">
        <v>2632</v>
      </c>
      <c r="E138" s="894" t="s">
        <v>2257</v>
      </c>
      <c r="F138" s="895"/>
      <c r="G138" s="895"/>
      <c r="H138" s="896"/>
      <c r="I138" s="1159">
        <v>8</v>
      </c>
      <c r="J138" s="898">
        <v>2059</v>
      </c>
      <c r="K138" s="981">
        <f t="shared" si="11"/>
        <v>1541</v>
      </c>
      <c r="L138" s="927"/>
      <c r="M138" s="1700"/>
      <c r="N138" s="1695"/>
    </row>
    <row r="139" spans="2:14" ht="41.25" customHeight="1">
      <c r="B139" s="1170" t="s">
        <v>3837</v>
      </c>
      <c r="C139" s="885" t="str">
        <f t="shared" si="10"/>
        <v>ФВ 401 Пр Александрия Ф-03 комплект фасадов для корпусов В 409</v>
      </c>
      <c r="D139" s="893" t="s">
        <v>2632</v>
      </c>
      <c r="E139" s="894" t="s">
        <v>2257</v>
      </c>
      <c r="F139" s="895"/>
      <c r="G139" s="895"/>
      <c r="H139" s="896"/>
      <c r="I139" s="1159">
        <v>8</v>
      </c>
      <c r="J139" s="898">
        <v>2059</v>
      </c>
      <c r="K139" s="981">
        <f t="shared" si="11"/>
        <v>1541</v>
      </c>
      <c r="L139" s="927"/>
      <c r="M139" s="1164"/>
      <c r="N139" s="1163"/>
    </row>
    <row r="140" spans="2:14" ht="41.25" customHeight="1">
      <c r="B140" s="1170" t="s">
        <v>3838</v>
      </c>
      <c r="C140" s="885" t="str">
        <f t="shared" si="10"/>
        <v>ФВ 401 Александрия Ф-04 комплект фасадов для корпусов В 409</v>
      </c>
      <c r="D140" s="893" t="s">
        <v>2632</v>
      </c>
      <c r="E140" s="894" t="s">
        <v>2257</v>
      </c>
      <c r="F140" s="895"/>
      <c r="G140" s="895"/>
      <c r="H140" s="896"/>
      <c r="I140" s="1159">
        <v>8</v>
      </c>
      <c r="J140" s="898">
        <v>2059</v>
      </c>
      <c r="K140" s="981">
        <f t="shared" si="11"/>
        <v>1541</v>
      </c>
      <c r="L140" s="927"/>
      <c r="M140" s="1164"/>
      <c r="N140" s="1163"/>
    </row>
    <row r="141" spans="2:14" ht="41.25" customHeight="1">
      <c r="B141" s="1170" t="s">
        <v>3839</v>
      </c>
      <c r="C141" s="885" t="str">
        <f t="shared" si="10"/>
        <v>ФВ 401-2 Л/Пр Александрия Ф-03 комплект фасадов для корпусов В 809</v>
      </c>
      <c r="D141" s="893" t="s">
        <v>2634</v>
      </c>
      <c r="E141" s="894" t="s">
        <v>2284</v>
      </c>
      <c r="F141" s="895"/>
      <c r="G141" s="895"/>
      <c r="H141" s="896"/>
      <c r="I141" s="1159">
        <v>14</v>
      </c>
      <c r="J141" s="898">
        <v>4119</v>
      </c>
      <c r="K141" s="981">
        <f t="shared" si="11"/>
        <v>3082</v>
      </c>
      <c r="L141" s="927"/>
      <c r="M141" s="1164"/>
      <c r="N141" s="1163"/>
    </row>
    <row r="142" spans="2:14" ht="41.25" customHeight="1">
      <c r="B142" s="1170" t="s">
        <v>3840</v>
      </c>
      <c r="C142" s="885" t="str">
        <f t="shared" si="10"/>
        <v>ФВ 401-2 Александрия Ф-04 комплект фасадов для корпусов В 809</v>
      </c>
      <c r="D142" s="893" t="s">
        <v>2634</v>
      </c>
      <c r="E142" s="894" t="s">
        <v>2284</v>
      </c>
      <c r="F142" s="895"/>
      <c r="G142" s="895"/>
      <c r="H142" s="896"/>
      <c r="I142" s="1159">
        <v>14</v>
      </c>
      <c r="J142" s="898">
        <v>4119</v>
      </c>
      <c r="K142" s="981">
        <f t="shared" si="11"/>
        <v>3082</v>
      </c>
      <c r="L142" s="927"/>
      <c r="M142" s="1164"/>
      <c r="N142" s="1163"/>
    </row>
    <row r="143" spans="2:14" ht="41.25" customHeight="1">
      <c r="B143" s="1170" t="s">
        <v>3841</v>
      </c>
      <c r="C143" s="885" t="str">
        <f t="shared" si="10"/>
        <v>ФВ 451 Л Александрия Ф-03 комплект фасадов для корпусов В 459</v>
      </c>
      <c r="D143" s="893" t="s">
        <v>2636</v>
      </c>
      <c r="E143" s="894" t="s">
        <v>2262</v>
      </c>
      <c r="F143" s="895"/>
      <c r="G143" s="895"/>
      <c r="H143" s="896"/>
      <c r="I143" s="1159">
        <v>8</v>
      </c>
      <c r="J143" s="898">
        <v>2294</v>
      </c>
      <c r="K143" s="981">
        <f t="shared" si="11"/>
        <v>1717</v>
      </c>
      <c r="L143" s="927"/>
      <c r="M143" s="1164"/>
      <c r="N143" s="1163"/>
    </row>
    <row r="144" spans="2:14" ht="41.25" customHeight="1">
      <c r="B144" s="1170" t="s">
        <v>3842</v>
      </c>
      <c r="C144" s="885" t="str">
        <f t="shared" si="10"/>
        <v>ФВ 451 Пр Александрия Ф-03 комплект фасадов для корпусов В 459</v>
      </c>
      <c r="D144" s="893" t="s">
        <v>2636</v>
      </c>
      <c r="E144" s="894" t="s">
        <v>2262</v>
      </c>
      <c r="F144" s="895"/>
      <c r="G144" s="895"/>
      <c r="H144" s="896"/>
      <c r="I144" s="1159">
        <v>8</v>
      </c>
      <c r="J144" s="898">
        <v>2294</v>
      </c>
      <c r="K144" s="981">
        <f t="shared" si="11"/>
        <v>1717</v>
      </c>
      <c r="L144" s="927"/>
      <c r="M144" s="1164"/>
      <c r="N144" s="1163"/>
    </row>
    <row r="145" spans="2:14" ht="41.25" customHeight="1">
      <c r="B145" s="1170" t="s">
        <v>3843</v>
      </c>
      <c r="C145" s="885" t="str">
        <f t="shared" si="10"/>
        <v>ФВ 451 Александрия Ф-04 комплект фасадов для корпусов В 459</v>
      </c>
      <c r="D145" s="893" t="s">
        <v>2636</v>
      </c>
      <c r="E145" s="894" t="s">
        <v>2262</v>
      </c>
      <c r="F145" s="895"/>
      <c r="G145" s="895"/>
      <c r="H145" s="896"/>
      <c r="I145" s="1159">
        <v>8</v>
      </c>
      <c r="J145" s="898">
        <v>2294</v>
      </c>
      <c r="K145" s="981">
        <f t="shared" si="11"/>
        <v>1717</v>
      </c>
      <c r="L145" s="927"/>
      <c r="M145" s="1164"/>
      <c r="N145" s="1163"/>
    </row>
    <row r="146" spans="2:14" ht="41.25" customHeight="1">
      <c r="B146" s="1170" t="s">
        <v>3844</v>
      </c>
      <c r="C146" s="885" t="str">
        <f t="shared" si="10"/>
        <v>ФВ 501 Л Александрия Ф-03 комплект фасадов для корпусов В 509</v>
      </c>
      <c r="D146" s="893" t="s">
        <v>2638</v>
      </c>
      <c r="E146" s="894" t="s">
        <v>2267</v>
      </c>
      <c r="F146" s="895"/>
      <c r="G146" s="895"/>
      <c r="H146" s="896"/>
      <c r="I146" s="1159">
        <v>9</v>
      </c>
      <c r="J146" s="898">
        <v>2525</v>
      </c>
      <c r="K146" s="981">
        <f t="shared" si="11"/>
        <v>1890</v>
      </c>
      <c r="L146" s="927"/>
      <c r="M146" s="1164"/>
      <c r="N146" s="1163"/>
    </row>
    <row r="147" spans="2:14" ht="41.25" customHeight="1">
      <c r="B147" s="1170" t="s">
        <v>3845</v>
      </c>
      <c r="C147" s="885" t="str">
        <f t="shared" si="10"/>
        <v>ФВ 501 Пр Александрия Ф-03 комплект фасадов для корпусов В 509</v>
      </c>
      <c r="D147" s="893" t="s">
        <v>2638</v>
      </c>
      <c r="E147" s="894" t="s">
        <v>2267</v>
      </c>
      <c r="F147" s="895"/>
      <c r="G147" s="895"/>
      <c r="H147" s="896"/>
      <c r="I147" s="1159">
        <v>9</v>
      </c>
      <c r="J147" s="898">
        <v>2525</v>
      </c>
      <c r="K147" s="981">
        <f t="shared" si="11"/>
        <v>1890</v>
      </c>
      <c r="L147" s="927"/>
      <c r="M147" s="1164"/>
      <c r="N147" s="1163"/>
    </row>
    <row r="148" spans="2:14" ht="41.25" customHeight="1">
      <c r="B148" s="1170" t="s">
        <v>3846</v>
      </c>
      <c r="C148" s="885" t="str">
        <f t="shared" si="10"/>
        <v>ФВ 501 Александрия Ф-04 комплект фасадов для корпусов В 509</v>
      </c>
      <c r="D148" s="893" t="s">
        <v>2638</v>
      </c>
      <c r="E148" s="894" t="s">
        <v>2267</v>
      </c>
      <c r="F148" s="895"/>
      <c r="G148" s="895"/>
      <c r="H148" s="896"/>
      <c r="I148" s="1159">
        <v>9</v>
      </c>
      <c r="J148" s="898">
        <v>2525</v>
      </c>
      <c r="K148" s="981">
        <f t="shared" si="11"/>
        <v>1890</v>
      </c>
      <c r="L148" s="927"/>
      <c r="M148" s="1164"/>
      <c r="N148" s="1163"/>
    </row>
    <row r="149" spans="2:14" ht="41.25" customHeight="1">
      <c r="B149" s="1170" t="s">
        <v>3817</v>
      </c>
      <c r="C149" s="885" t="str">
        <f>B149&amp;" комплект фасадов "&amp;"для корпусов "&amp;E149&amp;", "&amp;F149&amp;", "&amp;G149</f>
        <v>ФВ 601 Л Александрия Ф-03 комплект фасадов для корпусов В 609, П 601 В, ПД 600 В</v>
      </c>
      <c r="D149" s="893" t="s">
        <v>2570</v>
      </c>
      <c r="E149" s="894" t="s">
        <v>2272</v>
      </c>
      <c r="F149" s="895" t="s">
        <v>2112</v>
      </c>
      <c r="G149" s="895" t="s">
        <v>2116</v>
      </c>
      <c r="H149" s="896"/>
      <c r="I149" s="1159">
        <v>10</v>
      </c>
      <c r="J149" s="898">
        <v>2991</v>
      </c>
      <c r="K149" s="981">
        <f t="shared" si="11"/>
        <v>2238</v>
      </c>
      <c r="L149" s="927"/>
      <c r="M149" s="1164"/>
      <c r="N149" s="1163"/>
    </row>
    <row r="150" spans="2:14" ht="41.25" customHeight="1">
      <c r="B150" s="1170" t="s">
        <v>3818</v>
      </c>
      <c r="C150" s="885" t="str">
        <f>B150&amp;" комплект фасадов "&amp;"для корпусов "&amp;E150&amp;", "&amp;F150&amp;", "&amp;G150</f>
        <v>ФВ 601 Пр Александрия Ф-03 комплект фасадов для корпусов В 609, П 601 В, ПД 600 В</v>
      </c>
      <c r="D150" s="893" t="s">
        <v>2570</v>
      </c>
      <c r="E150" s="894" t="s">
        <v>2272</v>
      </c>
      <c r="F150" s="895" t="s">
        <v>2112</v>
      </c>
      <c r="G150" s="895" t="s">
        <v>2116</v>
      </c>
      <c r="H150" s="896"/>
      <c r="I150" s="1159">
        <v>10</v>
      </c>
      <c r="J150" s="898">
        <v>2991</v>
      </c>
      <c r="K150" s="981">
        <f t="shared" si="11"/>
        <v>2238</v>
      </c>
      <c r="L150" s="927"/>
      <c r="M150" s="1164"/>
      <c r="N150" s="1163"/>
    </row>
    <row r="151" spans="2:14" ht="41.25" customHeight="1">
      <c r="B151" s="1170" t="s">
        <v>3847</v>
      </c>
      <c r="C151" s="885" t="str">
        <f>B151&amp;" комплект фасадов "&amp;"для корпусов "&amp;E151&amp;", "&amp;F151&amp;", "&amp;G151</f>
        <v>ФВ 601 Александрия Ф-04 комплект фасадов для корпусов В 609, П 601 В, ПД 600 В</v>
      </c>
      <c r="D151" s="893" t="s">
        <v>2570</v>
      </c>
      <c r="E151" s="894" t="s">
        <v>2272</v>
      </c>
      <c r="F151" s="895" t="s">
        <v>2112</v>
      </c>
      <c r="G151" s="895" t="s">
        <v>2116</v>
      </c>
      <c r="H151" s="896"/>
      <c r="I151" s="1159">
        <v>10</v>
      </c>
      <c r="J151" s="898">
        <v>2991</v>
      </c>
      <c r="K151" s="981">
        <f t="shared" si="11"/>
        <v>2238</v>
      </c>
      <c r="L151" s="927"/>
      <c r="M151" s="1164"/>
      <c r="N151" s="1163"/>
    </row>
    <row r="152" spans="2:14" ht="41.25" customHeight="1">
      <c r="B152" s="1170" t="s">
        <v>3848</v>
      </c>
      <c r="C152" s="885" t="str">
        <f>B152&amp;" комплект фасадов "&amp;"для корпусов "&amp;E152&amp;", "&amp;H152</f>
        <v>ФВ 301 Л Александрия Ф-03 Р комплект фасадов для корпусов В 309, В 991 У</v>
      </c>
      <c r="D152" s="893" t="s">
        <v>2623</v>
      </c>
      <c r="E152" s="894" t="s">
        <v>2247</v>
      </c>
      <c r="F152" s="895"/>
      <c r="G152" s="895"/>
      <c r="H152" s="896" t="s">
        <v>2624</v>
      </c>
      <c r="I152" s="1159">
        <v>4</v>
      </c>
      <c r="J152" s="919">
        <v>4322</v>
      </c>
      <c r="K152" s="981">
        <f t="shared" si="11"/>
        <v>3234</v>
      </c>
      <c r="L152" s="927"/>
      <c r="M152" s="1164"/>
      <c r="N152" s="1163"/>
    </row>
    <row r="153" spans="2:14" ht="41.25" customHeight="1">
      <c r="B153" s="1170" t="s">
        <v>3849</v>
      </c>
      <c r="C153" s="885" t="str">
        <f>B153&amp;" комплект фасадов "&amp;"для корпусов "&amp;E153&amp;", "&amp;H153</f>
        <v>ФВ 301 Пр Александрия Ф-03 Р комплект фасадов для корпусов В 309, В 991 У</v>
      </c>
      <c r="D153" s="893" t="s">
        <v>2623</v>
      </c>
      <c r="E153" s="894" t="s">
        <v>2247</v>
      </c>
      <c r="F153" s="895"/>
      <c r="G153" s="895"/>
      <c r="H153" s="896" t="s">
        <v>2624</v>
      </c>
      <c r="I153" s="1159">
        <v>4</v>
      </c>
      <c r="J153" s="919">
        <v>4322</v>
      </c>
      <c r="K153" s="981">
        <f t="shared" si="11"/>
        <v>3234</v>
      </c>
      <c r="L153" s="927"/>
      <c r="M153" s="1164"/>
      <c r="N153" s="1163"/>
    </row>
    <row r="154" spans="2:14" ht="41.25" customHeight="1">
      <c r="B154" s="1170" t="s">
        <v>3850</v>
      </c>
      <c r="C154" s="885" t="str">
        <f t="shared" ref="C154:C164" si="12">B154&amp;" комплект фасадов "&amp;"для корпусов "&amp;E154</f>
        <v>ФВ 301-2 Л/Пр Александрия Ф-03 Р комплект фасадов для корпусов В 609</v>
      </c>
      <c r="D154" s="893" t="s">
        <v>3563</v>
      </c>
      <c r="E154" s="894" t="s">
        <v>2272</v>
      </c>
      <c r="F154" s="895"/>
      <c r="G154" s="895"/>
      <c r="H154" s="896"/>
      <c r="I154" s="1159">
        <v>11</v>
      </c>
      <c r="J154" s="919">
        <v>8643</v>
      </c>
      <c r="K154" s="981">
        <f t="shared" si="11"/>
        <v>6467</v>
      </c>
      <c r="L154" s="927"/>
      <c r="M154" s="1164"/>
      <c r="N154" s="1163"/>
    </row>
    <row r="155" spans="2:14" ht="41.25" customHeight="1">
      <c r="B155" s="1170" t="s">
        <v>3851</v>
      </c>
      <c r="C155" s="885" t="str">
        <f t="shared" si="12"/>
        <v>ФВ 351 Л Александрия Ф-03 Р комплект фасадов для корпусов В 359</v>
      </c>
      <c r="D155" s="893" t="s">
        <v>2628</v>
      </c>
      <c r="E155" s="894" t="s">
        <v>2252</v>
      </c>
      <c r="F155" s="895"/>
      <c r="G155" s="895"/>
      <c r="H155" s="896"/>
      <c r="I155" s="1159">
        <v>6</v>
      </c>
      <c r="J155" s="919">
        <v>5269</v>
      </c>
      <c r="K155" s="981">
        <f t="shared" si="11"/>
        <v>3943</v>
      </c>
      <c r="L155" s="927"/>
      <c r="M155" s="1164"/>
      <c r="N155" s="1163"/>
    </row>
    <row r="156" spans="2:14" ht="41.25" customHeight="1">
      <c r="B156" s="1170" t="s">
        <v>3852</v>
      </c>
      <c r="C156" s="885" t="str">
        <f t="shared" si="12"/>
        <v>ФВ 351 Пр Александрия Ф-03 Р комплект фасадов для корпусов В 359</v>
      </c>
      <c r="D156" s="893" t="s">
        <v>2628</v>
      </c>
      <c r="E156" s="894" t="s">
        <v>2252</v>
      </c>
      <c r="F156" s="895"/>
      <c r="G156" s="895"/>
      <c r="H156" s="896"/>
      <c r="I156" s="1215">
        <v>6</v>
      </c>
      <c r="J156" s="919">
        <v>5269</v>
      </c>
      <c r="K156" s="981">
        <f t="shared" si="11"/>
        <v>3943</v>
      </c>
      <c r="L156" s="927"/>
      <c r="M156" s="1220"/>
      <c r="N156" s="1219"/>
    </row>
    <row r="157" spans="2:14" ht="41.25" customHeight="1">
      <c r="B157" s="1170" t="s">
        <v>3853</v>
      </c>
      <c r="C157" s="885" t="str">
        <f t="shared" si="12"/>
        <v>ФВ 351-2 Л/Пр Александрия Ф-03 Р комплект фасадов для корпусов В 709</v>
      </c>
      <c r="D157" s="893" t="s">
        <v>3564</v>
      </c>
      <c r="E157" s="894" t="s">
        <v>2279</v>
      </c>
      <c r="F157" s="895"/>
      <c r="G157" s="895"/>
      <c r="H157" s="896"/>
      <c r="I157" s="1215">
        <v>13</v>
      </c>
      <c r="J157" s="919">
        <v>10542</v>
      </c>
      <c r="K157" s="981">
        <f t="shared" si="11"/>
        <v>7888</v>
      </c>
      <c r="L157" s="927"/>
      <c r="M157" s="1220"/>
      <c r="N157" s="1219"/>
    </row>
    <row r="158" spans="2:14" ht="41.25" customHeight="1">
      <c r="B158" s="1170" t="s">
        <v>3854</v>
      </c>
      <c r="C158" s="885" t="str">
        <f t="shared" si="12"/>
        <v>ФВ 401 Л Александрия Ф-03 Р комплект фасадов для корпусов В 409</v>
      </c>
      <c r="D158" s="893" t="s">
        <v>2632</v>
      </c>
      <c r="E158" s="894" t="s">
        <v>2257</v>
      </c>
      <c r="F158" s="895"/>
      <c r="G158" s="895"/>
      <c r="H158" s="896"/>
      <c r="I158" s="1215">
        <v>8</v>
      </c>
      <c r="J158" s="919">
        <v>6301</v>
      </c>
      <c r="K158" s="981">
        <f t="shared" si="11"/>
        <v>4715</v>
      </c>
      <c r="L158" s="927"/>
      <c r="M158" s="1220"/>
      <c r="N158" s="1219"/>
    </row>
    <row r="159" spans="2:14" ht="41.25" customHeight="1">
      <c r="B159" s="1170" t="s">
        <v>3855</v>
      </c>
      <c r="C159" s="885" t="str">
        <f t="shared" si="12"/>
        <v>ФВ 401 Пр Александрия Ф-03 Р комплект фасадов для корпусов В 409</v>
      </c>
      <c r="D159" s="893" t="s">
        <v>2632</v>
      </c>
      <c r="E159" s="894" t="s">
        <v>2257</v>
      </c>
      <c r="F159" s="895"/>
      <c r="G159" s="895"/>
      <c r="H159" s="896"/>
      <c r="I159" s="1215">
        <v>8</v>
      </c>
      <c r="J159" s="919">
        <v>6301</v>
      </c>
      <c r="K159" s="981">
        <f t="shared" si="11"/>
        <v>4715</v>
      </c>
      <c r="L159" s="927"/>
      <c r="M159" s="1220"/>
      <c r="N159" s="1219"/>
    </row>
    <row r="160" spans="2:14" ht="41.25" customHeight="1">
      <c r="B160" s="1170" t="s">
        <v>3856</v>
      </c>
      <c r="C160" s="885" t="str">
        <f t="shared" si="12"/>
        <v>ФВ 401-2 Л/Пр Александрия Ф-03 Р комплект фасадов для корпусов В 809</v>
      </c>
      <c r="D160" s="893" t="s">
        <v>3565</v>
      </c>
      <c r="E160" s="894" t="s">
        <v>2284</v>
      </c>
      <c r="F160" s="895"/>
      <c r="G160" s="895"/>
      <c r="H160" s="896"/>
      <c r="I160" s="1215">
        <v>14</v>
      </c>
      <c r="J160" s="919">
        <v>12521</v>
      </c>
      <c r="K160" s="981">
        <f t="shared" si="11"/>
        <v>9369</v>
      </c>
      <c r="L160" s="927"/>
      <c r="M160" s="1220"/>
      <c r="N160" s="1219"/>
    </row>
    <row r="161" spans="2:14" ht="41.25" customHeight="1">
      <c r="B161" s="1170" t="s">
        <v>3857</v>
      </c>
      <c r="C161" s="885" t="str">
        <f t="shared" si="12"/>
        <v>ФВ 451 Л Александрия Ф-03 Р комплект фасадов для корпусов В 459</v>
      </c>
      <c r="D161" s="893" t="s">
        <v>2636</v>
      </c>
      <c r="E161" s="894" t="s">
        <v>2262</v>
      </c>
      <c r="F161" s="895"/>
      <c r="G161" s="895"/>
      <c r="H161" s="896"/>
      <c r="I161" s="1215">
        <v>8</v>
      </c>
      <c r="J161" s="919">
        <v>7168</v>
      </c>
      <c r="K161" s="981">
        <f t="shared" si="11"/>
        <v>5364</v>
      </c>
      <c r="L161" s="927"/>
      <c r="M161" s="1220"/>
      <c r="N161" s="1219"/>
    </row>
    <row r="162" spans="2:14" ht="41.25" customHeight="1">
      <c r="B162" s="1170" t="s">
        <v>3858</v>
      </c>
      <c r="C162" s="885" t="str">
        <f t="shared" si="12"/>
        <v>ФВ 451 Пр Александрия Ф-03 Р комплект фасадов для корпусов В 459</v>
      </c>
      <c r="D162" s="893" t="s">
        <v>2636</v>
      </c>
      <c r="E162" s="894" t="s">
        <v>2262</v>
      </c>
      <c r="F162" s="895"/>
      <c r="G162" s="895"/>
      <c r="H162" s="896"/>
      <c r="I162" s="1159">
        <v>8</v>
      </c>
      <c r="J162" s="919">
        <v>7168</v>
      </c>
      <c r="K162" s="981">
        <f t="shared" si="11"/>
        <v>5364</v>
      </c>
      <c r="L162" s="927"/>
      <c r="M162" s="1164"/>
      <c r="N162" s="1163"/>
    </row>
    <row r="163" spans="2:14" ht="41.25" customHeight="1">
      <c r="B163" s="1170" t="s">
        <v>3859</v>
      </c>
      <c r="C163" s="885" t="str">
        <f t="shared" si="12"/>
        <v>ФВ 501 Л Александрия Ф-03 Р комплект фасадов для корпусов В 509</v>
      </c>
      <c r="D163" s="893" t="s">
        <v>2638</v>
      </c>
      <c r="E163" s="894" t="s">
        <v>2267</v>
      </c>
      <c r="F163" s="895"/>
      <c r="G163" s="895"/>
      <c r="H163" s="896"/>
      <c r="I163" s="1159">
        <v>9</v>
      </c>
      <c r="J163" s="919">
        <v>8120</v>
      </c>
      <c r="K163" s="981">
        <f t="shared" si="11"/>
        <v>6076</v>
      </c>
      <c r="L163" s="927"/>
      <c r="M163" s="1164"/>
      <c r="N163" s="1163"/>
    </row>
    <row r="164" spans="2:14" ht="41.25" customHeight="1">
      <c r="B164" s="1170" t="s">
        <v>3860</v>
      </c>
      <c r="C164" s="885" t="str">
        <f t="shared" si="12"/>
        <v>ФВ 501 Пр Александрия Ф-03 Р комплект фасадов для корпусов В 509</v>
      </c>
      <c r="D164" s="893" t="s">
        <v>2638</v>
      </c>
      <c r="E164" s="894" t="s">
        <v>2267</v>
      </c>
      <c r="F164" s="895"/>
      <c r="G164" s="895"/>
      <c r="H164" s="896"/>
      <c r="I164" s="1159">
        <v>9</v>
      </c>
      <c r="J164" s="919">
        <v>8120</v>
      </c>
      <c r="K164" s="981">
        <f t="shared" si="11"/>
        <v>6076</v>
      </c>
      <c r="L164" s="927"/>
      <c r="M164" s="1164"/>
      <c r="N164" s="1163"/>
    </row>
    <row r="165" spans="2:14" ht="41.25" customHeight="1">
      <c r="B165" s="1170" t="s">
        <v>3819</v>
      </c>
      <c r="C165" s="885" t="str">
        <f>B165&amp;" комплект фасадов "&amp;"для корпусов "&amp;E165&amp;", "&amp;F165&amp;", "&amp;G165</f>
        <v>ФВ 601 Л Александрия Ф-03 Р комплект фасадов для корпусов В 609, П 601 В, ПД 600 В</v>
      </c>
      <c r="D165" s="893" t="s">
        <v>2570</v>
      </c>
      <c r="E165" s="894" t="s">
        <v>2272</v>
      </c>
      <c r="F165" s="895" t="s">
        <v>2112</v>
      </c>
      <c r="G165" s="895" t="s">
        <v>2116</v>
      </c>
      <c r="H165" s="896"/>
      <c r="I165" s="1159">
        <v>10</v>
      </c>
      <c r="J165" s="919">
        <v>10015</v>
      </c>
      <c r="K165" s="981">
        <f t="shared" si="11"/>
        <v>7494</v>
      </c>
      <c r="L165" s="927"/>
      <c r="M165" s="1164"/>
      <c r="N165" s="1163"/>
    </row>
    <row r="166" spans="2:14" ht="41.25" customHeight="1">
      <c r="B166" s="1170" t="s">
        <v>3820</v>
      </c>
      <c r="C166" s="885" t="str">
        <f>B166&amp;" комплект фасадов "&amp;"для корпусов "&amp;E166&amp;", "&amp;F166&amp;", "&amp;G166</f>
        <v>ФВ 601 Пр Александрия Ф-03 Р комплект фасадов для корпусов В 609, П 601 В, ПД 600 В</v>
      </c>
      <c r="D166" s="893" t="s">
        <v>2570</v>
      </c>
      <c r="E166" s="894" t="s">
        <v>2272</v>
      </c>
      <c r="F166" s="895" t="s">
        <v>2112</v>
      </c>
      <c r="G166" s="895" t="s">
        <v>2116</v>
      </c>
      <c r="H166" s="896"/>
      <c r="I166" s="1159">
        <v>10</v>
      </c>
      <c r="J166" s="919">
        <v>10015</v>
      </c>
      <c r="K166" s="981">
        <f t="shared" si="11"/>
        <v>7494</v>
      </c>
      <c r="L166" s="927"/>
      <c r="M166" s="1164"/>
      <c r="N166" s="1163"/>
    </row>
    <row r="167" spans="2:14" ht="41.25" customHeight="1">
      <c r="B167" s="1170" t="s">
        <v>3018</v>
      </c>
      <c r="C167" s="885" t="str">
        <f>B167&amp;" комплект фасадов "&amp;"для корпусов "&amp;E167&amp;", "&amp;H167</f>
        <v>ФВ 301 AL black комплект фасадов для корпусов В 309, В 991 У</v>
      </c>
      <c r="D167" s="893" t="s">
        <v>2623</v>
      </c>
      <c r="E167" s="894" t="s">
        <v>2247</v>
      </c>
      <c r="F167" s="895"/>
      <c r="G167" s="895"/>
      <c r="H167" s="896" t="s">
        <v>2624</v>
      </c>
      <c r="I167" s="1328">
        <v>9</v>
      </c>
      <c r="J167" s="919">
        <v>5131</v>
      </c>
      <c r="K167" s="981">
        <f t="shared" ref="K167:K184" si="13">ROUNDUP(CEILING(J167*(1-скидка),1)*(1+наценка),1)</f>
        <v>3840</v>
      </c>
      <c r="L167" s="927"/>
      <c r="M167" s="1330"/>
      <c r="N167" s="1329"/>
    </row>
    <row r="168" spans="2:14" ht="41.25" customHeight="1">
      <c r="B168" s="1170" t="s">
        <v>3019</v>
      </c>
      <c r="C168" s="885" t="str">
        <f t="shared" ref="C168:C174" si="14">B168&amp;" комплект фасадов "&amp;"для корпусов "&amp;E168</f>
        <v>ФВ 301-2 AL black комплект фасадов для корпусов В 609</v>
      </c>
      <c r="D168" s="893" t="s">
        <v>2626</v>
      </c>
      <c r="E168" s="894" t="s">
        <v>2272</v>
      </c>
      <c r="F168" s="895"/>
      <c r="G168" s="895"/>
      <c r="H168" s="896"/>
      <c r="I168" s="1328">
        <v>12</v>
      </c>
      <c r="J168" s="919">
        <v>10266</v>
      </c>
      <c r="K168" s="981">
        <f t="shared" si="13"/>
        <v>7682</v>
      </c>
      <c r="L168" s="927"/>
      <c r="M168" s="1330"/>
      <c r="N168" s="1329"/>
    </row>
    <row r="169" spans="2:14" ht="41.25" customHeight="1">
      <c r="B169" s="1170" t="s">
        <v>3020</v>
      </c>
      <c r="C169" s="885" t="str">
        <f t="shared" si="14"/>
        <v>ФВ 351 AL black комплект фасадов для корпусов В 359</v>
      </c>
      <c r="D169" s="893" t="s">
        <v>2628</v>
      </c>
      <c r="E169" s="894" t="s">
        <v>2252</v>
      </c>
      <c r="F169" s="895"/>
      <c r="G169" s="895"/>
      <c r="H169" s="896"/>
      <c r="I169" s="1328">
        <v>11</v>
      </c>
      <c r="J169" s="919">
        <v>5395</v>
      </c>
      <c r="K169" s="981">
        <f t="shared" si="13"/>
        <v>4037</v>
      </c>
      <c r="L169" s="927"/>
      <c r="M169" s="1330"/>
      <c r="N169" s="1329"/>
    </row>
    <row r="170" spans="2:14" ht="41.25" customHeight="1">
      <c r="B170" s="1170" t="s">
        <v>3021</v>
      </c>
      <c r="C170" s="885" t="str">
        <f t="shared" si="14"/>
        <v>ФВ 351-2 AL black комплект фасадов для корпусов В 709</v>
      </c>
      <c r="D170" s="893" t="s">
        <v>2630</v>
      </c>
      <c r="E170" s="894" t="s">
        <v>2279</v>
      </c>
      <c r="F170" s="895"/>
      <c r="G170" s="895"/>
      <c r="H170" s="896"/>
      <c r="I170" s="1328">
        <v>14</v>
      </c>
      <c r="J170" s="919">
        <v>10786</v>
      </c>
      <c r="K170" s="981">
        <f t="shared" si="13"/>
        <v>8071</v>
      </c>
      <c r="L170" s="927"/>
      <c r="M170" s="1330"/>
      <c r="N170" s="1329"/>
    </row>
    <row r="171" spans="2:14" ht="41.25" customHeight="1">
      <c r="B171" s="1170" t="s">
        <v>3022</v>
      </c>
      <c r="C171" s="885" t="str">
        <f t="shared" si="14"/>
        <v>ФВ 401 AL black комплект фасадов для корпусов В 409</v>
      </c>
      <c r="D171" s="893" t="s">
        <v>2632</v>
      </c>
      <c r="E171" s="894" t="s">
        <v>2257</v>
      </c>
      <c r="F171" s="895"/>
      <c r="G171" s="895"/>
      <c r="H171" s="896"/>
      <c r="I171" s="1328">
        <v>12</v>
      </c>
      <c r="J171" s="919">
        <v>5654</v>
      </c>
      <c r="K171" s="981">
        <f t="shared" si="13"/>
        <v>4231</v>
      </c>
      <c r="L171" s="927"/>
      <c r="M171" s="1330"/>
      <c r="N171" s="1329"/>
    </row>
    <row r="172" spans="2:14" ht="41.25" customHeight="1">
      <c r="B172" s="1170" t="s">
        <v>3023</v>
      </c>
      <c r="C172" s="885" t="str">
        <f t="shared" si="14"/>
        <v>ФВ 401-2 AL black комплект фасадов для корпусов В 809</v>
      </c>
      <c r="D172" s="893" t="s">
        <v>2634</v>
      </c>
      <c r="E172" s="894" t="s">
        <v>2284</v>
      </c>
      <c r="F172" s="895"/>
      <c r="G172" s="895"/>
      <c r="H172" s="896"/>
      <c r="I172" s="1328">
        <v>16</v>
      </c>
      <c r="J172" s="919">
        <v>11310</v>
      </c>
      <c r="K172" s="981">
        <f t="shared" si="13"/>
        <v>8463</v>
      </c>
      <c r="L172" s="927"/>
      <c r="M172" s="1330"/>
      <c r="N172" s="1329"/>
    </row>
    <row r="173" spans="2:14" ht="41.25" customHeight="1">
      <c r="B173" s="1170" t="s">
        <v>3024</v>
      </c>
      <c r="C173" s="885" t="str">
        <f t="shared" si="14"/>
        <v>ФВ 451 AL black комплект фасадов для корпусов В 459</v>
      </c>
      <c r="D173" s="893" t="s">
        <v>2636</v>
      </c>
      <c r="E173" s="894" t="s">
        <v>2262</v>
      </c>
      <c r="F173" s="895"/>
      <c r="G173" s="895"/>
      <c r="H173" s="896"/>
      <c r="I173" s="1328">
        <v>14</v>
      </c>
      <c r="J173" s="919">
        <v>5915</v>
      </c>
      <c r="K173" s="981">
        <f t="shared" si="13"/>
        <v>4426</v>
      </c>
      <c r="L173" s="927"/>
      <c r="M173" s="1330"/>
      <c r="N173" s="1329"/>
    </row>
    <row r="174" spans="2:14" ht="41.25" customHeight="1">
      <c r="B174" s="1170" t="s">
        <v>3025</v>
      </c>
      <c r="C174" s="885" t="str">
        <f t="shared" si="14"/>
        <v>ФВ 501 AL black комплект фасадов для корпусов В 509</v>
      </c>
      <c r="D174" s="893" t="s">
        <v>2638</v>
      </c>
      <c r="E174" s="894" t="s">
        <v>2267</v>
      </c>
      <c r="F174" s="895"/>
      <c r="G174" s="895"/>
      <c r="H174" s="896"/>
      <c r="I174" s="1328">
        <v>15</v>
      </c>
      <c r="J174" s="919">
        <v>6175</v>
      </c>
      <c r="K174" s="981">
        <f t="shared" si="13"/>
        <v>4621</v>
      </c>
      <c r="L174" s="927"/>
      <c r="M174" s="1330"/>
      <c r="N174" s="1329"/>
    </row>
    <row r="175" spans="2:14" ht="41.25" customHeight="1">
      <c r="B175" s="1170" t="s">
        <v>3017</v>
      </c>
      <c r="C175" s="885" t="str">
        <f>B175&amp;" комплект фасадов "&amp;"для корпусов "&amp;E175&amp;", "&amp;F175&amp;", "&amp;G175</f>
        <v>ФВ 601 AL black комплект фасадов для корпусов В 609, П 601 В, ПД 600 В</v>
      </c>
      <c r="D175" s="893" t="s">
        <v>2570</v>
      </c>
      <c r="E175" s="894" t="s">
        <v>2272</v>
      </c>
      <c r="F175" s="895" t="s">
        <v>2112</v>
      </c>
      <c r="G175" s="895" t="s">
        <v>2116</v>
      </c>
      <c r="H175" s="896"/>
      <c r="I175" s="1328">
        <v>18</v>
      </c>
      <c r="J175" s="919">
        <v>6699</v>
      </c>
      <c r="K175" s="981">
        <f t="shared" si="13"/>
        <v>5013</v>
      </c>
      <c r="L175" s="927"/>
      <c r="M175" s="1330"/>
      <c r="N175" s="1329"/>
    </row>
    <row r="176" spans="2:14" ht="41.25" customHeight="1">
      <c r="B176" s="1170" t="s">
        <v>3977</v>
      </c>
      <c r="C176" s="885" t="str">
        <f>B176&amp;" комплект фасадов "&amp;"для корпусов "&amp;E176&amp;", "&amp;H176</f>
        <v>ФВ 301 AL gold комплект фасадов для корпусов В 309, В 991 У</v>
      </c>
      <c r="D176" s="893" t="s">
        <v>2623</v>
      </c>
      <c r="E176" s="894" t="s">
        <v>2247</v>
      </c>
      <c r="F176" s="895"/>
      <c r="G176" s="895"/>
      <c r="H176" s="896" t="s">
        <v>2624</v>
      </c>
      <c r="I176" s="1328">
        <v>9</v>
      </c>
      <c r="J176" s="919">
        <v>5131</v>
      </c>
      <c r="K176" s="981">
        <f t="shared" si="13"/>
        <v>3840</v>
      </c>
      <c r="L176" s="927"/>
      <c r="M176" s="1330"/>
      <c r="N176" s="1329"/>
    </row>
    <row r="177" spans="2:14" ht="41.25" customHeight="1">
      <c r="B177" s="1170" t="s">
        <v>3978</v>
      </c>
      <c r="C177" s="885" t="str">
        <f t="shared" ref="C177:C183" si="15">B177&amp;" комплект фасадов "&amp;"для корпусов "&amp;E177</f>
        <v>ФВ 301-2 AL gold комплект фасадов для корпусов В 609</v>
      </c>
      <c r="D177" s="893" t="s">
        <v>2626</v>
      </c>
      <c r="E177" s="894" t="s">
        <v>2272</v>
      </c>
      <c r="F177" s="895"/>
      <c r="G177" s="895"/>
      <c r="H177" s="896"/>
      <c r="I177" s="1328">
        <v>12</v>
      </c>
      <c r="J177" s="919">
        <v>10266</v>
      </c>
      <c r="K177" s="981">
        <f t="shared" si="13"/>
        <v>7682</v>
      </c>
      <c r="L177" s="927"/>
      <c r="M177" s="1330"/>
      <c r="N177" s="1329"/>
    </row>
    <row r="178" spans="2:14" ht="41.25" customHeight="1">
      <c r="B178" s="1170" t="s">
        <v>3979</v>
      </c>
      <c r="C178" s="885" t="str">
        <f t="shared" si="15"/>
        <v>ФВ 351 AL gold комплект фасадов для корпусов В 359</v>
      </c>
      <c r="D178" s="893" t="s">
        <v>2628</v>
      </c>
      <c r="E178" s="894" t="s">
        <v>2252</v>
      </c>
      <c r="F178" s="895"/>
      <c r="G178" s="895"/>
      <c r="H178" s="896"/>
      <c r="I178" s="1328">
        <v>11</v>
      </c>
      <c r="J178" s="919">
        <v>5395</v>
      </c>
      <c r="K178" s="981">
        <f t="shared" si="13"/>
        <v>4037</v>
      </c>
      <c r="L178" s="927"/>
      <c r="M178" s="1330"/>
      <c r="N178" s="1329"/>
    </row>
    <row r="179" spans="2:14" ht="41.25" customHeight="1">
      <c r="B179" s="1170" t="s">
        <v>3980</v>
      </c>
      <c r="C179" s="885" t="str">
        <f t="shared" si="15"/>
        <v>ФВ 351-2 AL gold комплект фасадов для корпусов В 709</v>
      </c>
      <c r="D179" s="893" t="s">
        <v>2630</v>
      </c>
      <c r="E179" s="894" t="s">
        <v>2279</v>
      </c>
      <c r="F179" s="895"/>
      <c r="G179" s="895"/>
      <c r="H179" s="896"/>
      <c r="I179" s="1328">
        <v>14</v>
      </c>
      <c r="J179" s="919">
        <v>10786</v>
      </c>
      <c r="K179" s="981">
        <f t="shared" si="13"/>
        <v>8071</v>
      </c>
      <c r="L179" s="927"/>
      <c r="M179" s="1330"/>
      <c r="N179" s="1329"/>
    </row>
    <row r="180" spans="2:14" ht="41.25" customHeight="1">
      <c r="B180" s="1170" t="s">
        <v>3981</v>
      </c>
      <c r="C180" s="885" t="str">
        <f t="shared" si="15"/>
        <v>ФВ 401 AL gold комплект фасадов для корпусов В 409</v>
      </c>
      <c r="D180" s="893" t="s">
        <v>2632</v>
      </c>
      <c r="E180" s="894" t="s">
        <v>2257</v>
      </c>
      <c r="F180" s="895"/>
      <c r="G180" s="895"/>
      <c r="H180" s="896"/>
      <c r="I180" s="1328">
        <v>12</v>
      </c>
      <c r="J180" s="919">
        <v>5654</v>
      </c>
      <c r="K180" s="981">
        <f t="shared" si="13"/>
        <v>4231</v>
      </c>
      <c r="L180" s="927"/>
      <c r="M180" s="1330"/>
      <c r="N180" s="1329"/>
    </row>
    <row r="181" spans="2:14" ht="41.25" customHeight="1">
      <c r="B181" s="1170" t="s">
        <v>3982</v>
      </c>
      <c r="C181" s="885" t="str">
        <f t="shared" si="15"/>
        <v>ФВ 401-2 AL gold комплект фасадов для корпусов В 809</v>
      </c>
      <c r="D181" s="893" t="s">
        <v>2634</v>
      </c>
      <c r="E181" s="894" t="s">
        <v>2284</v>
      </c>
      <c r="F181" s="895"/>
      <c r="G181" s="895"/>
      <c r="H181" s="896"/>
      <c r="I181" s="1328">
        <v>16</v>
      </c>
      <c r="J181" s="919">
        <v>11310</v>
      </c>
      <c r="K181" s="981">
        <f t="shared" si="13"/>
        <v>8463</v>
      </c>
      <c r="L181" s="927"/>
      <c r="M181" s="1330"/>
      <c r="N181" s="1329"/>
    </row>
    <row r="182" spans="2:14" ht="41.25" customHeight="1">
      <c r="B182" s="1170" t="s">
        <v>3983</v>
      </c>
      <c r="C182" s="885" t="str">
        <f t="shared" si="15"/>
        <v>ФВ 451 AL gold комплект фасадов для корпусов В 459</v>
      </c>
      <c r="D182" s="893" t="s">
        <v>2636</v>
      </c>
      <c r="E182" s="894" t="s">
        <v>2262</v>
      </c>
      <c r="F182" s="895"/>
      <c r="G182" s="895"/>
      <c r="H182" s="896"/>
      <c r="I182" s="1328">
        <v>14</v>
      </c>
      <c r="J182" s="919">
        <v>5915</v>
      </c>
      <c r="K182" s="981">
        <f t="shared" si="13"/>
        <v>4426</v>
      </c>
      <c r="L182" s="927"/>
      <c r="M182" s="1330"/>
      <c r="N182" s="1329"/>
    </row>
    <row r="183" spans="2:14" ht="41.25" customHeight="1">
      <c r="B183" s="1170" t="s">
        <v>3984</v>
      </c>
      <c r="C183" s="885" t="str">
        <f t="shared" si="15"/>
        <v>ФВ 501 AL gold комплект фасадов для корпусов В 509</v>
      </c>
      <c r="D183" s="893" t="s">
        <v>2638</v>
      </c>
      <c r="E183" s="894" t="s">
        <v>2267</v>
      </c>
      <c r="F183" s="895"/>
      <c r="G183" s="895"/>
      <c r="H183" s="896"/>
      <c r="I183" s="1328">
        <v>15</v>
      </c>
      <c r="J183" s="919">
        <v>6175</v>
      </c>
      <c r="K183" s="981">
        <f t="shared" si="13"/>
        <v>4621</v>
      </c>
      <c r="L183" s="927"/>
      <c r="M183" s="1330"/>
      <c r="N183" s="1329"/>
    </row>
    <row r="184" spans="2:14" ht="41.25" customHeight="1">
      <c r="B184" s="1170" t="s">
        <v>3976</v>
      </c>
      <c r="C184" s="885" t="str">
        <f>B184&amp;" комплект фасадов "&amp;"для корпусов "&amp;E184&amp;", "&amp;F184&amp;", "&amp;G184</f>
        <v>ФВ 601 AL gold комплект фасадов для корпусов В 609, П 601 В, ПД 600 В</v>
      </c>
      <c r="D184" s="893" t="s">
        <v>2570</v>
      </c>
      <c r="E184" s="894" t="s">
        <v>2272</v>
      </c>
      <c r="F184" s="895" t="s">
        <v>2112</v>
      </c>
      <c r="G184" s="895" t="s">
        <v>2116</v>
      </c>
      <c r="H184" s="896"/>
      <c r="I184" s="1328">
        <v>18</v>
      </c>
      <c r="J184" s="919">
        <v>6699</v>
      </c>
      <c r="K184" s="981">
        <f t="shared" si="13"/>
        <v>5013</v>
      </c>
      <c r="L184" s="927"/>
      <c r="M184" s="1330"/>
      <c r="N184" s="1329"/>
    </row>
    <row r="185" spans="2:14" ht="41.25" customHeight="1">
      <c r="B185" s="1170" t="s">
        <v>3638</v>
      </c>
      <c r="C185" s="885" t="str">
        <f>B185&amp;" комплект фасадов "&amp;"для корпусов "&amp;E185&amp;", "&amp;H185</f>
        <v>ФВ 301 AL black Мору комплект фасадов для корпусов В 309, В 991 У</v>
      </c>
      <c r="D185" s="893" t="s">
        <v>2623</v>
      </c>
      <c r="E185" s="894" t="s">
        <v>2247</v>
      </c>
      <c r="F185" s="895"/>
      <c r="G185" s="895"/>
      <c r="H185" s="896" t="s">
        <v>2624</v>
      </c>
      <c r="I185" s="1159">
        <v>9</v>
      </c>
      <c r="J185" s="919">
        <v>8579</v>
      </c>
      <c r="K185" s="981">
        <f t="shared" si="11"/>
        <v>6419</v>
      </c>
      <c r="L185" s="927"/>
      <c r="M185" s="1164"/>
      <c r="N185" s="1163"/>
    </row>
    <row r="186" spans="2:14" ht="41.25" customHeight="1">
      <c r="B186" s="1170" t="s">
        <v>3639</v>
      </c>
      <c r="C186" s="885" t="str">
        <f t="shared" ref="C186:C192" si="16">B186&amp;" комплект фасадов "&amp;"для корпусов "&amp;E186</f>
        <v>ФВ 301-2 AL black Мору комплект фасадов для корпусов В 609</v>
      </c>
      <c r="D186" s="893" t="s">
        <v>2626</v>
      </c>
      <c r="E186" s="894" t="s">
        <v>2272</v>
      </c>
      <c r="F186" s="895"/>
      <c r="G186" s="895"/>
      <c r="H186" s="896"/>
      <c r="I186" s="1159">
        <v>12</v>
      </c>
      <c r="J186" s="919">
        <v>17154</v>
      </c>
      <c r="K186" s="981">
        <f t="shared" si="11"/>
        <v>12835</v>
      </c>
      <c r="L186" s="927"/>
      <c r="M186" s="1164"/>
      <c r="N186" s="1163"/>
    </row>
    <row r="187" spans="2:14" ht="41.25" customHeight="1">
      <c r="B187" s="1170" t="s">
        <v>3640</v>
      </c>
      <c r="C187" s="885" t="str">
        <f t="shared" si="16"/>
        <v>ФВ 351 AL black Мору комплект фасадов для корпусов В 359</v>
      </c>
      <c r="D187" s="893" t="s">
        <v>2628</v>
      </c>
      <c r="E187" s="894" t="s">
        <v>2252</v>
      </c>
      <c r="F187" s="895"/>
      <c r="G187" s="895"/>
      <c r="H187" s="896"/>
      <c r="I187" s="1159">
        <v>11</v>
      </c>
      <c r="J187" s="919">
        <v>9488</v>
      </c>
      <c r="K187" s="981">
        <f t="shared" si="11"/>
        <v>7099</v>
      </c>
      <c r="L187" s="927"/>
      <c r="M187" s="1164"/>
      <c r="N187" s="1163"/>
    </row>
    <row r="188" spans="2:14" ht="41.25" customHeight="1">
      <c r="B188" s="1170" t="s">
        <v>3641</v>
      </c>
      <c r="C188" s="885" t="str">
        <f t="shared" si="16"/>
        <v>ФВ 351-2 AL black Мору комплект фасадов для корпусов В 709</v>
      </c>
      <c r="D188" s="893" t="s">
        <v>2630</v>
      </c>
      <c r="E188" s="894" t="s">
        <v>2279</v>
      </c>
      <c r="F188" s="895"/>
      <c r="G188" s="895"/>
      <c r="H188" s="896"/>
      <c r="I188" s="1159">
        <v>14</v>
      </c>
      <c r="J188" s="919">
        <v>18972</v>
      </c>
      <c r="K188" s="981">
        <f t="shared" si="11"/>
        <v>14195</v>
      </c>
      <c r="L188" s="927"/>
      <c r="M188" s="1164"/>
      <c r="N188" s="1163"/>
    </row>
    <row r="189" spans="2:14" ht="41.25" customHeight="1">
      <c r="B189" s="1170" t="s">
        <v>3642</v>
      </c>
      <c r="C189" s="885" t="str">
        <f t="shared" si="16"/>
        <v>ФВ 401 AL black Мору комплект фасадов для корпусов В 409</v>
      </c>
      <c r="D189" s="893" t="s">
        <v>2632</v>
      </c>
      <c r="E189" s="894" t="s">
        <v>2257</v>
      </c>
      <c r="F189" s="895"/>
      <c r="G189" s="895"/>
      <c r="H189" s="896"/>
      <c r="I189" s="1159">
        <v>12</v>
      </c>
      <c r="J189" s="919">
        <v>10394</v>
      </c>
      <c r="K189" s="981">
        <f t="shared" si="11"/>
        <v>7777</v>
      </c>
      <c r="L189" s="927"/>
      <c r="M189" s="1164"/>
      <c r="N189" s="1163"/>
    </row>
    <row r="190" spans="2:14" ht="41.25" customHeight="1">
      <c r="B190" s="1170" t="s">
        <v>3643</v>
      </c>
      <c r="C190" s="885" t="str">
        <f t="shared" si="16"/>
        <v>ФВ 401-2 AL black Мору комплект фасадов для корпусов В 809</v>
      </c>
      <c r="D190" s="893" t="s">
        <v>2634</v>
      </c>
      <c r="E190" s="894" t="s">
        <v>2284</v>
      </c>
      <c r="F190" s="895"/>
      <c r="G190" s="895"/>
      <c r="H190" s="896"/>
      <c r="I190" s="1159">
        <v>16</v>
      </c>
      <c r="J190" s="919">
        <v>20791</v>
      </c>
      <c r="K190" s="981">
        <f t="shared" si="11"/>
        <v>15556</v>
      </c>
      <c r="L190" s="927"/>
      <c r="M190" s="1164"/>
      <c r="N190" s="1163"/>
    </row>
    <row r="191" spans="2:14" ht="41.25" customHeight="1">
      <c r="B191" s="1170" t="s">
        <v>3644</v>
      </c>
      <c r="C191" s="885" t="str">
        <f t="shared" si="16"/>
        <v>ФВ 451 AL black Мору комплект фасадов для корпусов В 459</v>
      </c>
      <c r="D191" s="893" t="s">
        <v>2636</v>
      </c>
      <c r="E191" s="894" t="s">
        <v>2262</v>
      </c>
      <c r="F191" s="895"/>
      <c r="G191" s="895"/>
      <c r="H191" s="896"/>
      <c r="I191" s="1159">
        <v>14</v>
      </c>
      <c r="J191" s="919">
        <v>11303</v>
      </c>
      <c r="K191" s="981">
        <f t="shared" si="11"/>
        <v>8457</v>
      </c>
      <c r="L191" s="927"/>
      <c r="M191" s="1164"/>
      <c r="N191" s="1163"/>
    </row>
    <row r="192" spans="2:14" ht="41.25" customHeight="1">
      <c r="B192" s="1170" t="s">
        <v>3645</v>
      </c>
      <c r="C192" s="885" t="str">
        <f t="shared" si="16"/>
        <v>ФВ 501 AL black Мору комплект фасадов для корпусов В 509</v>
      </c>
      <c r="D192" s="893" t="s">
        <v>2638</v>
      </c>
      <c r="E192" s="894" t="s">
        <v>2267</v>
      </c>
      <c r="F192" s="895"/>
      <c r="G192" s="895"/>
      <c r="H192" s="896"/>
      <c r="I192" s="1159">
        <v>15</v>
      </c>
      <c r="J192" s="919">
        <v>12213</v>
      </c>
      <c r="K192" s="981">
        <f t="shared" si="11"/>
        <v>9138</v>
      </c>
      <c r="L192" s="927"/>
      <c r="M192" s="1164"/>
      <c r="N192" s="1163"/>
    </row>
    <row r="193" spans="2:14" ht="41.25" customHeight="1">
      <c r="B193" s="1170" t="s">
        <v>3598</v>
      </c>
      <c r="C193" s="885" t="str">
        <f>B193&amp;" комплект фасадов "&amp;"для корпусов "&amp;E193&amp;", "&amp;F193&amp;", "&amp;G193</f>
        <v>ФВ 601 AL black Мору комплект фасадов для корпусов В 609, П 601 В, ПД 600 В</v>
      </c>
      <c r="D193" s="893" t="s">
        <v>2570</v>
      </c>
      <c r="E193" s="894" t="s">
        <v>2272</v>
      </c>
      <c r="F193" s="895" t="s">
        <v>2112</v>
      </c>
      <c r="G193" s="895" t="s">
        <v>2116</v>
      </c>
      <c r="H193" s="896"/>
      <c r="I193" s="1159">
        <v>18</v>
      </c>
      <c r="J193" s="919">
        <v>14028</v>
      </c>
      <c r="K193" s="981">
        <f t="shared" si="11"/>
        <v>10496</v>
      </c>
      <c r="L193" s="927"/>
      <c r="M193" s="1164"/>
      <c r="N193" s="1163"/>
    </row>
    <row r="194" spans="2:14" ht="41.25" customHeight="1">
      <c r="B194" s="1170" t="s">
        <v>3646</v>
      </c>
      <c r="C194" s="885" t="str">
        <f>B194&amp;" комплект фасадов "&amp;"для корпусов "&amp;E194&amp;", "&amp;H194</f>
        <v>ФВ 301 AL gold Мору комплект фасадов для корпусов В 309, В 991 У</v>
      </c>
      <c r="D194" s="893" t="s">
        <v>2623</v>
      </c>
      <c r="E194" s="894" t="s">
        <v>2247</v>
      </c>
      <c r="F194" s="895"/>
      <c r="G194" s="895"/>
      <c r="H194" s="896" t="s">
        <v>2624</v>
      </c>
      <c r="I194" s="1159">
        <v>9</v>
      </c>
      <c r="J194" s="919">
        <v>8579</v>
      </c>
      <c r="K194" s="981">
        <f t="shared" si="11"/>
        <v>6419</v>
      </c>
      <c r="L194" s="927"/>
      <c r="M194" s="1164"/>
      <c r="N194" s="1163"/>
    </row>
    <row r="195" spans="2:14" ht="41.25" customHeight="1">
      <c r="B195" s="1170" t="s">
        <v>3647</v>
      </c>
      <c r="C195" s="885" t="str">
        <f t="shared" ref="C195:C201" si="17">B195&amp;" комплект фасадов "&amp;"для корпусов "&amp;E195</f>
        <v>ФВ 301-2 AL gold Мору комплект фасадов для корпусов В 609</v>
      </c>
      <c r="D195" s="893" t="s">
        <v>2626</v>
      </c>
      <c r="E195" s="894" t="s">
        <v>2272</v>
      </c>
      <c r="F195" s="895"/>
      <c r="G195" s="895"/>
      <c r="H195" s="896"/>
      <c r="I195" s="1159">
        <v>12</v>
      </c>
      <c r="J195" s="919">
        <v>17154</v>
      </c>
      <c r="K195" s="981">
        <f t="shared" si="11"/>
        <v>12835</v>
      </c>
      <c r="L195" s="927"/>
      <c r="M195" s="1164"/>
      <c r="N195" s="1163"/>
    </row>
    <row r="196" spans="2:14" ht="41.25" customHeight="1">
      <c r="B196" s="1170" t="s">
        <v>3648</v>
      </c>
      <c r="C196" s="885" t="str">
        <f t="shared" si="17"/>
        <v>ФВ 351 AL gold Мору комплект фасадов для корпусов В 359</v>
      </c>
      <c r="D196" s="893" t="s">
        <v>2628</v>
      </c>
      <c r="E196" s="894" t="s">
        <v>2252</v>
      </c>
      <c r="F196" s="895"/>
      <c r="G196" s="895"/>
      <c r="H196" s="896"/>
      <c r="I196" s="1159">
        <v>11</v>
      </c>
      <c r="J196" s="919">
        <v>9488</v>
      </c>
      <c r="K196" s="981">
        <f t="shared" si="11"/>
        <v>7099</v>
      </c>
      <c r="L196" s="927"/>
      <c r="M196" s="1164"/>
      <c r="N196" s="1163"/>
    </row>
    <row r="197" spans="2:14" ht="41.25" customHeight="1">
      <c r="B197" s="1170" t="s">
        <v>3649</v>
      </c>
      <c r="C197" s="885" t="str">
        <f t="shared" si="17"/>
        <v>ФВ 351-2 AL gold Мору комплект фасадов для корпусов В 709</v>
      </c>
      <c r="D197" s="893" t="s">
        <v>2630</v>
      </c>
      <c r="E197" s="894" t="s">
        <v>2279</v>
      </c>
      <c r="F197" s="895"/>
      <c r="G197" s="895"/>
      <c r="H197" s="896"/>
      <c r="I197" s="1159">
        <v>14</v>
      </c>
      <c r="J197" s="919">
        <v>18972</v>
      </c>
      <c r="K197" s="981">
        <f t="shared" si="11"/>
        <v>14195</v>
      </c>
      <c r="L197" s="927"/>
      <c r="M197" s="1164"/>
      <c r="N197" s="1163"/>
    </row>
    <row r="198" spans="2:14" ht="41.25" customHeight="1">
      <c r="B198" s="1170" t="s">
        <v>3650</v>
      </c>
      <c r="C198" s="885" t="str">
        <f t="shared" si="17"/>
        <v>ФВ 401 AL gold Мору комплект фасадов для корпусов В 409</v>
      </c>
      <c r="D198" s="893" t="s">
        <v>2632</v>
      </c>
      <c r="E198" s="894" t="s">
        <v>2257</v>
      </c>
      <c r="F198" s="895"/>
      <c r="G198" s="895"/>
      <c r="H198" s="896"/>
      <c r="I198" s="1159">
        <v>12</v>
      </c>
      <c r="J198" s="919">
        <v>10394</v>
      </c>
      <c r="K198" s="981">
        <f t="shared" si="11"/>
        <v>7777</v>
      </c>
      <c r="L198" s="927"/>
      <c r="M198" s="1164"/>
      <c r="N198" s="1163"/>
    </row>
    <row r="199" spans="2:14" ht="41.25" customHeight="1">
      <c r="B199" s="1170" t="s">
        <v>3651</v>
      </c>
      <c r="C199" s="885" t="str">
        <f t="shared" si="17"/>
        <v>ФВ 401-2 AL gold Мору комплект фасадов для корпусов В 809</v>
      </c>
      <c r="D199" s="893" t="s">
        <v>2634</v>
      </c>
      <c r="E199" s="894" t="s">
        <v>2284</v>
      </c>
      <c r="F199" s="895"/>
      <c r="G199" s="895"/>
      <c r="H199" s="896"/>
      <c r="I199" s="1159">
        <v>16</v>
      </c>
      <c r="J199" s="919">
        <v>20791</v>
      </c>
      <c r="K199" s="981">
        <f t="shared" si="11"/>
        <v>15556</v>
      </c>
      <c r="L199" s="927"/>
      <c r="M199" s="1164"/>
      <c r="N199" s="1163"/>
    </row>
    <row r="200" spans="2:14" ht="41.25" customHeight="1">
      <c r="B200" s="1170" t="s">
        <v>3652</v>
      </c>
      <c r="C200" s="885" t="str">
        <f t="shared" si="17"/>
        <v>ФВ 451 AL gold Мору комплект фасадов для корпусов В 459</v>
      </c>
      <c r="D200" s="893" t="s">
        <v>2636</v>
      </c>
      <c r="E200" s="894" t="s">
        <v>2262</v>
      </c>
      <c r="F200" s="895"/>
      <c r="G200" s="895"/>
      <c r="H200" s="896"/>
      <c r="I200" s="1159">
        <v>14</v>
      </c>
      <c r="J200" s="919">
        <v>11303</v>
      </c>
      <c r="K200" s="981">
        <f t="shared" si="11"/>
        <v>8457</v>
      </c>
      <c r="L200" s="927"/>
      <c r="M200" s="1164"/>
      <c r="N200" s="1163"/>
    </row>
    <row r="201" spans="2:14" ht="41.25" customHeight="1">
      <c r="B201" s="1170" t="s">
        <v>3653</v>
      </c>
      <c r="C201" s="885" t="str">
        <f t="shared" si="17"/>
        <v>ФВ 501 AL gold Мору комплект фасадов для корпусов В 509</v>
      </c>
      <c r="D201" s="893" t="s">
        <v>2638</v>
      </c>
      <c r="E201" s="894" t="s">
        <v>2267</v>
      </c>
      <c r="F201" s="895"/>
      <c r="G201" s="895"/>
      <c r="H201" s="896"/>
      <c r="I201" s="1159">
        <v>15</v>
      </c>
      <c r="J201" s="919">
        <v>12213</v>
      </c>
      <c r="K201" s="981">
        <f t="shared" si="11"/>
        <v>9138</v>
      </c>
      <c r="L201" s="927"/>
      <c r="M201" s="1164"/>
      <c r="N201" s="1163"/>
    </row>
    <row r="202" spans="2:14" ht="41.25" customHeight="1">
      <c r="B202" s="1170" t="s">
        <v>3606</v>
      </c>
      <c r="C202" s="885" t="str">
        <f>B202&amp;" комплект фасадов "&amp;"для корпусов "&amp;E202&amp;", "&amp;F202&amp;", "&amp;G202</f>
        <v>ФВ 601 AL gold Мору комплект фасадов для корпусов В 609, П 601 В, ПД 600 В</v>
      </c>
      <c r="D202" s="893" t="s">
        <v>2570</v>
      </c>
      <c r="E202" s="894" t="s">
        <v>2272</v>
      </c>
      <c r="F202" s="895" t="s">
        <v>2112</v>
      </c>
      <c r="G202" s="895" t="s">
        <v>2116</v>
      </c>
      <c r="H202" s="896"/>
      <c r="I202" s="1159">
        <v>18</v>
      </c>
      <c r="J202" s="919">
        <v>14028</v>
      </c>
      <c r="K202" s="981">
        <f t="shared" si="11"/>
        <v>10496</v>
      </c>
      <c r="L202" s="927"/>
      <c r="M202" s="1164"/>
      <c r="N202" s="1163"/>
    </row>
    <row r="203" spans="2:14" ht="41.25" customHeight="1">
      <c r="B203" s="1698" t="s">
        <v>2639</v>
      </c>
      <c r="C203" s="1684"/>
      <c r="D203" s="1684"/>
      <c r="E203" s="1684"/>
      <c r="F203" s="1684"/>
      <c r="G203" s="1684"/>
      <c r="H203" s="1684"/>
      <c r="I203" s="1684"/>
      <c r="J203" s="1684"/>
      <c r="K203" s="1684"/>
      <c r="L203" s="927"/>
      <c r="M203" s="929"/>
      <c r="N203" s="930"/>
    </row>
    <row r="204" spans="2:14" ht="41.25" customHeight="1">
      <c r="B204" s="884" t="s">
        <v>3861</v>
      </c>
      <c r="C204" s="885" t="str">
        <f>B204&amp;" комплект фасадов "&amp;"для корпусов "&amp;H204</f>
        <v>ПБ 921 У Александрия комплект фасадов для корпусов В 991 У</v>
      </c>
      <c r="D204" s="886" t="s">
        <v>3359</v>
      </c>
      <c r="E204" s="887"/>
      <c r="F204" s="888"/>
      <c r="G204" s="888"/>
      <c r="H204" s="885" t="s">
        <v>2624</v>
      </c>
      <c r="I204" s="889">
        <v>1</v>
      </c>
      <c r="J204" s="890">
        <v>337</v>
      </c>
      <c r="K204" s="981">
        <f>ROUNDUP(CEILING(J204*(1-скидка),1)*(1+наценка),1)</f>
        <v>253</v>
      </c>
      <c r="L204" s="927"/>
      <c r="M204" s="929"/>
      <c r="N204" s="930"/>
    </row>
    <row r="205" spans="2:14" ht="309.75" customHeight="1" thickBot="1">
      <c r="B205" s="1588" t="s">
        <v>4027</v>
      </c>
      <c r="C205" s="1589"/>
      <c r="D205" s="1678"/>
      <c r="E205" s="1589"/>
      <c r="F205" s="1589"/>
      <c r="G205" s="1589"/>
      <c r="H205" s="1589"/>
      <c r="I205" s="1678"/>
      <c r="J205" s="1589"/>
      <c r="K205" s="1589"/>
      <c r="L205" s="800"/>
      <c r="M205" s="787"/>
      <c r="N205" s="788"/>
    </row>
    <row r="206" spans="2:14" ht="41.25" customHeight="1">
      <c r="B206" s="1605" t="s">
        <v>2640</v>
      </c>
      <c r="C206" s="1606"/>
      <c r="D206" s="1606"/>
      <c r="E206" s="1606"/>
      <c r="F206" s="1606"/>
      <c r="G206" s="1606"/>
      <c r="H206" s="1606"/>
      <c r="I206" s="1606"/>
      <c r="J206" s="1606"/>
      <c r="K206" s="1606"/>
      <c r="L206" s="1161"/>
      <c r="M206" s="1161"/>
      <c r="N206" s="1162"/>
    </row>
    <row r="207" spans="2:14" ht="41.25" customHeight="1">
      <c r="B207" s="884" t="s">
        <v>3862</v>
      </c>
      <c r="C207" s="885" t="str">
        <f>B207&amp;" комплект фасадов "&amp;"для корпусов "&amp;E207</f>
        <v>ФВ 150 Александрия Ф-04 комплект фасадов для корпусов В 150</v>
      </c>
      <c r="D207" s="1172" t="s">
        <v>2586</v>
      </c>
      <c r="E207" s="1173" t="s">
        <v>2294</v>
      </c>
      <c r="F207" s="1174"/>
      <c r="G207" s="1174"/>
      <c r="H207" s="1111"/>
      <c r="I207" s="1175">
        <v>3</v>
      </c>
      <c r="J207" s="979">
        <v>749</v>
      </c>
      <c r="K207" s="977">
        <f t="shared" ref="K207:K254" si="18">ROUNDUP(CEILING(J207*(1-скидка),1)*(1+наценка),1)</f>
        <v>561</v>
      </c>
      <c r="L207" s="937"/>
      <c r="M207" s="938"/>
      <c r="N207" s="939"/>
    </row>
    <row r="208" spans="2:14" ht="41.25" customHeight="1">
      <c r="B208" s="884" t="s">
        <v>3863</v>
      </c>
      <c r="C208" s="885" t="str">
        <f>B208&amp;" комплект фасадов "&amp;"для корпусов "&amp;E208</f>
        <v>ФВ 200 Александрия Ф-04 комплект фасадов для корпусов В 200</v>
      </c>
      <c r="D208" s="1177" t="s">
        <v>2588</v>
      </c>
      <c r="E208" s="1178" t="s">
        <v>2299</v>
      </c>
      <c r="F208" s="1179"/>
      <c r="G208" s="1179"/>
      <c r="H208" s="1180"/>
      <c r="I208" s="1181">
        <v>3</v>
      </c>
      <c r="J208" s="976">
        <v>928</v>
      </c>
      <c r="K208" s="977">
        <f t="shared" si="18"/>
        <v>695</v>
      </c>
      <c r="L208" s="937"/>
      <c r="M208" s="938"/>
      <c r="N208" s="939"/>
    </row>
    <row r="209" spans="2:14" ht="41.25" customHeight="1">
      <c r="B209" s="884" t="s">
        <v>3864</v>
      </c>
      <c r="C209" s="885" t="str">
        <f>B209&amp;" комплект фасадов "&amp;"для корпусов "&amp;E209</f>
        <v>ФВ 250 Александрия Ф-04 комплект фасадов для корпусов В 250</v>
      </c>
      <c r="D209" s="1177" t="s">
        <v>2644</v>
      </c>
      <c r="E209" s="1178" t="s">
        <v>2303</v>
      </c>
      <c r="F209" s="1179"/>
      <c r="G209" s="1179"/>
      <c r="H209" s="1180"/>
      <c r="I209" s="1181">
        <v>4</v>
      </c>
      <c r="J209" s="976">
        <v>1112</v>
      </c>
      <c r="K209" s="977">
        <f t="shared" si="18"/>
        <v>832</v>
      </c>
      <c r="L209" s="937"/>
      <c r="M209" s="938"/>
      <c r="N209" s="939"/>
    </row>
    <row r="210" spans="2:14" ht="41.25" customHeight="1">
      <c r="B210" s="884" t="s">
        <v>3607</v>
      </c>
      <c r="C210" s="885" t="str">
        <f>B210&amp;" комплект фасадов "&amp;"для корпусов "&amp;E210&amp;", "&amp;H210</f>
        <v>Ф 300 Александрия Ф-04 комплект фасадов для корпусов В 300, В 990 У</v>
      </c>
      <c r="D210" s="1172" t="s">
        <v>2572</v>
      </c>
      <c r="E210" s="1173" t="s">
        <v>2307</v>
      </c>
      <c r="F210" s="1174"/>
      <c r="G210" s="1174"/>
      <c r="H210" s="1111" t="s">
        <v>2646</v>
      </c>
      <c r="I210" s="1175">
        <v>4</v>
      </c>
      <c r="J210" s="914">
        <v>1292</v>
      </c>
      <c r="K210" s="977">
        <f t="shared" si="18"/>
        <v>967</v>
      </c>
      <c r="L210" s="937"/>
      <c r="M210" s="938"/>
      <c r="N210" s="939"/>
    </row>
    <row r="211" spans="2:14" ht="41.25" customHeight="1">
      <c r="B211" s="884" t="s">
        <v>3608</v>
      </c>
      <c r="C211" s="885" t="str">
        <f>B211&amp;" комплект фасадов "&amp;"для корпусов "&amp;E211&amp;", "&amp;H211</f>
        <v>Ф 300-2 Александрия Ф-04 комплект фасадов для корпусов В 600, М 600</v>
      </c>
      <c r="D211" s="1172" t="s">
        <v>2573</v>
      </c>
      <c r="E211" s="1173" t="s">
        <v>2327</v>
      </c>
      <c r="F211" s="1174"/>
      <c r="G211" s="1174"/>
      <c r="H211" s="1111" t="s">
        <v>2172</v>
      </c>
      <c r="I211" s="1175">
        <v>9</v>
      </c>
      <c r="J211" s="976">
        <v>2586</v>
      </c>
      <c r="K211" s="977">
        <f t="shared" si="18"/>
        <v>1935</v>
      </c>
      <c r="L211" s="937"/>
      <c r="M211" s="938"/>
      <c r="N211" s="939"/>
    </row>
    <row r="212" spans="2:14" ht="41.25" customHeight="1">
      <c r="B212" s="884" t="s">
        <v>3609</v>
      </c>
      <c r="C212" s="885" t="str">
        <f>B212&amp;" комплект фасадов "&amp;"для корпусов "&amp;E212</f>
        <v>Ф 350 Александрия Ф-04 комплект фасадов для корпусов В 350</v>
      </c>
      <c r="D212" s="1177" t="s">
        <v>2575</v>
      </c>
      <c r="E212" s="1178" t="s">
        <v>2311</v>
      </c>
      <c r="F212" s="1179"/>
      <c r="G212" s="1179"/>
      <c r="H212" s="1180"/>
      <c r="I212" s="1181">
        <v>5</v>
      </c>
      <c r="J212" s="976">
        <v>1475</v>
      </c>
      <c r="K212" s="977">
        <f t="shared" si="18"/>
        <v>1104</v>
      </c>
      <c r="L212" s="937"/>
      <c r="M212" s="938"/>
      <c r="N212" s="939"/>
    </row>
    <row r="213" spans="2:14" ht="41.25" customHeight="1">
      <c r="B213" s="884" t="s">
        <v>3610</v>
      </c>
      <c r="C213" s="885" t="str">
        <f>B213&amp;" комплект фасадов "&amp;"для корпусов "&amp;E213</f>
        <v>Ф 350-2 Александрия Ф-04 комплект фасадов для корпусов В 700</v>
      </c>
      <c r="D213" s="1177" t="s">
        <v>2576</v>
      </c>
      <c r="E213" s="1178" t="s">
        <v>2332</v>
      </c>
      <c r="F213" s="1179"/>
      <c r="G213" s="1179"/>
      <c r="H213" s="1180"/>
      <c r="I213" s="1181">
        <v>10</v>
      </c>
      <c r="J213" s="976">
        <v>2949</v>
      </c>
      <c r="K213" s="977">
        <f t="shared" si="18"/>
        <v>2207</v>
      </c>
      <c r="L213" s="937"/>
      <c r="M213" s="938"/>
      <c r="N213" s="939"/>
    </row>
    <row r="214" spans="2:14" ht="41.25" customHeight="1">
      <c r="B214" s="884" t="s">
        <v>3611</v>
      </c>
      <c r="C214" s="885" t="str">
        <f>B214&amp;" комплект фасадов "&amp;"для корпусов "&amp;E214</f>
        <v>Ф 400 Александрия Ф-04 комплект фасадов для корпусов В 400</v>
      </c>
      <c r="D214" s="1177" t="s">
        <v>2578</v>
      </c>
      <c r="E214" s="1178" t="s">
        <v>2315</v>
      </c>
      <c r="F214" s="1179"/>
      <c r="G214" s="1179"/>
      <c r="H214" s="1180"/>
      <c r="I214" s="1181">
        <v>6</v>
      </c>
      <c r="J214" s="976">
        <v>1658</v>
      </c>
      <c r="K214" s="977">
        <f t="shared" si="18"/>
        <v>1241</v>
      </c>
      <c r="L214" s="937"/>
      <c r="M214" s="938"/>
      <c r="N214" s="939"/>
    </row>
    <row r="215" spans="2:14" ht="41.25" customHeight="1">
      <c r="B215" s="884" t="s">
        <v>3612</v>
      </c>
      <c r="C215" s="885" t="str">
        <f>B215&amp;" комплект фасадов "&amp;"для корпусов "&amp;E215&amp;", "&amp;H215</f>
        <v>Ф 400-2 Александрия Ф-04 комплект фасадов для корпусов В 800, М 800</v>
      </c>
      <c r="D215" s="1177" t="s">
        <v>2579</v>
      </c>
      <c r="E215" s="1178" t="s">
        <v>2336</v>
      </c>
      <c r="F215" s="1179"/>
      <c r="G215" s="1179"/>
      <c r="H215" s="1180" t="s">
        <v>2174</v>
      </c>
      <c r="I215" s="1181">
        <v>11</v>
      </c>
      <c r="J215" s="976">
        <v>3313</v>
      </c>
      <c r="K215" s="977">
        <f t="shared" si="18"/>
        <v>2479</v>
      </c>
      <c r="L215" s="937"/>
      <c r="M215" s="938"/>
      <c r="N215" s="939"/>
    </row>
    <row r="216" spans="2:14" ht="41.25" customHeight="1">
      <c r="B216" s="884" t="s">
        <v>3613</v>
      </c>
      <c r="C216" s="885" t="str">
        <f>B216&amp;" комплект фасадов "&amp;"для корпусов "&amp;E216</f>
        <v>Ф 450 Александрия Ф-04 комплект фасадов для корпусов В 450</v>
      </c>
      <c r="D216" s="1177" t="s">
        <v>2581</v>
      </c>
      <c r="E216" s="1178" t="s">
        <v>2319</v>
      </c>
      <c r="F216" s="1179"/>
      <c r="G216" s="1179"/>
      <c r="H216" s="1180"/>
      <c r="I216" s="1183">
        <v>6</v>
      </c>
      <c r="J216" s="976">
        <v>1838</v>
      </c>
      <c r="K216" s="977">
        <f t="shared" si="18"/>
        <v>1376</v>
      </c>
      <c r="L216" s="937"/>
      <c r="M216" s="938"/>
      <c r="N216" s="939"/>
    </row>
    <row r="217" spans="2:14" ht="41.25" customHeight="1">
      <c r="B217" s="884" t="s">
        <v>3614</v>
      </c>
      <c r="C217" s="885" t="str">
        <f>B217&amp;" комплект фасадов "&amp;"для корпусов "&amp;E217&amp;", "&amp;H217</f>
        <v>Ф 500 Александрия Ф-04 комплект фасадов для корпусов В 500, М 500</v>
      </c>
      <c r="D217" s="1177" t="s">
        <v>2583</v>
      </c>
      <c r="E217" s="1178" t="s">
        <v>2323</v>
      </c>
      <c r="F217" s="1184"/>
      <c r="G217" s="1179"/>
      <c r="H217" s="1180" t="s">
        <v>2170</v>
      </c>
      <c r="I217" s="1183">
        <v>7</v>
      </c>
      <c r="J217" s="976">
        <v>2021</v>
      </c>
      <c r="K217" s="977">
        <f t="shared" si="18"/>
        <v>1513</v>
      </c>
      <c r="L217" s="937"/>
      <c r="M217" s="938"/>
      <c r="N217" s="939"/>
    </row>
    <row r="218" spans="2:14" ht="41.25" customHeight="1">
      <c r="B218" s="884" t="s">
        <v>3615</v>
      </c>
      <c r="C218" s="885" t="str">
        <f>B218&amp;" комплект фасадов "&amp;"для корпусов "&amp;E218&amp;", "&amp;F218&amp;", "&amp;G218</f>
        <v>Ф 600 Александрия Ф-04 комплект фасадов для корпусов В 600, П 601, ПД 600</v>
      </c>
      <c r="D218" s="1189" t="s">
        <v>2567</v>
      </c>
      <c r="E218" s="1184" t="s">
        <v>2327</v>
      </c>
      <c r="F218" s="1182" t="s">
        <v>2093</v>
      </c>
      <c r="G218" s="1182" t="s">
        <v>2097</v>
      </c>
      <c r="H218" s="1190"/>
      <c r="I218" s="1191">
        <v>8</v>
      </c>
      <c r="J218" s="976">
        <v>2385</v>
      </c>
      <c r="K218" s="977">
        <f t="shared" si="18"/>
        <v>1785</v>
      </c>
      <c r="L218" s="937"/>
      <c r="M218" s="938"/>
      <c r="N218" s="939"/>
    </row>
    <row r="219" spans="2:14" ht="41.25" customHeight="1">
      <c r="B219" s="884" t="s">
        <v>3026</v>
      </c>
      <c r="C219" s="885" t="str">
        <f t="shared" ref="C219:C226" si="19">B219&amp;" комплект фасадов "&amp;"для корпусов "&amp;E219</f>
        <v>ФВ 300 AL black комплект фасадов для корпусов В 300</v>
      </c>
      <c r="D219" s="1177" t="s">
        <v>2572</v>
      </c>
      <c r="E219" s="1178" t="s">
        <v>2307</v>
      </c>
      <c r="F219" s="1179"/>
      <c r="G219" s="1179"/>
      <c r="H219" s="1180"/>
      <c r="I219" s="1181">
        <v>7</v>
      </c>
      <c r="J219" s="919">
        <v>4466</v>
      </c>
      <c r="K219" s="977">
        <f t="shared" ref="K219:K236" si="20">ROUNDUP(CEILING(J219*(1-скидка),1)*(1+наценка),1)</f>
        <v>3342</v>
      </c>
      <c r="L219" s="937"/>
      <c r="M219" s="938"/>
      <c r="N219" s="939"/>
    </row>
    <row r="220" spans="2:14" ht="41.25" customHeight="1">
      <c r="B220" s="892" t="s">
        <v>3027</v>
      </c>
      <c r="C220" s="885" t="str">
        <f t="shared" si="19"/>
        <v>ФВ 300-2 AL black комплект фасадов для корпусов В 600</v>
      </c>
      <c r="D220" s="1177" t="s">
        <v>2573</v>
      </c>
      <c r="E220" s="1178" t="s">
        <v>2327</v>
      </c>
      <c r="F220" s="1179"/>
      <c r="G220" s="1179"/>
      <c r="H220" s="1180"/>
      <c r="I220" s="1181">
        <v>10</v>
      </c>
      <c r="J220" s="919">
        <v>8936</v>
      </c>
      <c r="K220" s="981">
        <f t="shared" si="20"/>
        <v>6686</v>
      </c>
      <c r="L220" s="927"/>
      <c r="M220" s="938"/>
      <c r="N220" s="939"/>
    </row>
    <row r="221" spans="2:14" ht="41.25" customHeight="1">
      <c r="B221" s="892" t="s">
        <v>3028</v>
      </c>
      <c r="C221" s="885" t="str">
        <f t="shared" si="19"/>
        <v>ФВ 350 AL black комплект фасадов для корпусов В 350</v>
      </c>
      <c r="D221" s="1177" t="s">
        <v>2575</v>
      </c>
      <c r="E221" s="1178" t="s">
        <v>2311</v>
      </c>
      <c r="F221" s="1179"/>
      <c r="G221" s="1179"/>
      <c r="H221" s="1180"/>
      <c r="I221" s="1181">
        <v>9</v>
      </c>
      <c r="J221" s="919">
        <v>4698</v>
      </c>
      <c r="K221" s="981">
        <f t="shared" si="20"/>
        <v>3516</v>
      </c>
      <c r="L221" s="927"/>
      <c r="M221" s="938"/>
      <c r="N221" s="939"/>
    </row>
    <row r="222" spans="2:14" ht="41.25" customHeight="1">
      <c r="B222" s="884" t="s">
        <v>3029</v>
      </c>
      <c r="C222" s="885" t="str">
        <f t="shared" si="19"/>
        <v>ФВ 350-2 AL black комплект фасадов для корпусов В 700</v>
      </c>
      <c r="D222" s="1177" t="s">
        <v>2576</v>
      </c>
      <c r="E222" s="1178" t="s">
        <v>2332</v>
      </c>
      <c r="F222" s="1179"/>
      <c r="G222" s="1179"/>
      <c r="H222" s="1180"/>
      <c r="I222" s="1181">
        <v>11</v>
      </c>
      <c r="J222" s="919">
        <v>9394</v>
      </c>
      <c r="K222" s="981">
        <f t="shared" si="20"/>
        <v>7029</v>
      </c>
      <c r="L222" s="927"/>
      <c r="M222" s="938"/>
      <c r="N222" s="939"/>
    </row>
    <row r="223" spans="2:14" ht="41.25" customHeight="1">
      <c r="B223" s="884" t="s">
        <v>3030</v>
      </c>
      <c r="C223" s="885" t="str">
        <f t="shared" si="19"/>
        <v>ФВ 400 AL black комплект фасадов для корпусов В 400</v>
      </c>
      <c r="D223" s="1177" t="s">
        <v>2578</v>
      </c>
      <c r="E223" s="1178" t="s">
        <v>2315</v>
      </c>
      <c r="F223" s="1179"/>
      <c r="G223" s="1179"/>
      <c r="H223" s="1180"/>
      <c r="I223" s="1181">
        <v>9</v>
      </c>
      <c r="J223" s="919">
        <v>4929</v>
      </c>
      <c r="K223" s="981">
        <f t="shared" si="20"/>
        <v>3688</v>
      </c>
      <c r="L223" s="927"/>
      <c r="M223" s="938"/>
      <c r="N223" s="939"/>
    </row>
    <row r="224" spans="2:14" ht="41.25" customHeight="1">
      <c r="B224" s="892" t="s">
        <v>3031</v>
      </c>
      <c r="C224" s="885" t="str">
        <f t="shared" si="19"/>
        <v>ФВ 400-2 AL black комплект фасадов для корпусов В 800</v>
      </c>
      <c r="D224" s="1177" t="s">
        <v>2579</v>
      </c>
      <c r="E224" s="1178" t="s">
        <v>2336</v>
      </c>
      <c r="F224" s="1179"/>
      <c r="G224" s="1179"/>
      <c r="H224" s="1180"/>
      <c r="I224" s="1181">
        <v>13</v>
      </c>
      <c r="J224" s="919">
        <v>9857</v>
      </c>
      <c r="K224" s="981">
        <f t="shared" si="20"/>
        <v>7376</v>
      </c>
      <c r="L224" s="927"/>
      <c r="M224" s="1326"/>
      <c r="N224" s="1327"/>
    </row>
    <row r="225" spans="2:14" ht="41.25" customHeight="1">
      <c r="B225" s="892" t="s">
        <v>3032</v>
      </c>
      <c r="C225" s="885" t="str">
        <f t="shared" si="19"/>
        <v>ФВ 450 AL black комплект фасадов для корпусов В 450</v>
      </c>
      <c r="D225" s="1177" t="s">
        <v>2581</v>
      </c>
      <c r="E225" s="1178" t="s">
        <v>2319</v>
      </c>
      <c r="F225" s="1179"/>
      <c r="G225" s="1179"/>
      <c r="H225" s="1180"/>
      <c r="I225" s="1181">
        <v>11</v>
      </c>
      <c r="J225" s="919">
        <v>5160</v>
      </c>
      <c r="K225" s="981">
        <f t="shared" si="20"/>
        <v>3861</v>
      </c>
      <c r="L225" s="927"/>
      <c r="M225" s="1326"/>
      <c r="N225" s="1327"/>
    </row>
    <row r="226" spans="2:14" ht="41.25" customHeight="1">
      <c r="B226" s="892" t="s">
        <v>3033</v>
      </c>
      <c r="C226" s="885" t="str">
        <f t="shared" si="19"/>
        <v>ФВ 500 AL black комплект фасадов для корпусов В 500</v>
      </c>
      <c r="D226" s="1177" t="s">
        <v>2583</v>
      </c>
      <c r="E226" s="1178" t="s">
        <v>2323</v>
      </c>
      <c r="F226" s="1179"/>
      <c r="G226" s="1179"/>
      <c r="H226" s="1180"/>
      <c r="I226" s="1181">
        <v>12</v>
      </c>
      <c r="J226" s="919">
        <v>5389</v>
      </c>
      <c r="K226" s="981">
        <f t="shared" si="20"/>
        <v>4033</v>
      </c>
      <c r="L226" s="927"/>
      <c r="M226" s="1326"/>
      <c r="N226" s="1327"/>
    </row>
    <row r="227" spans="2:14" ht="41.25" customHeight="1">
      <c r="B227" s="892" t="s">
        <v>3016</v>
      </c>
      <c r="C227" s="885" t="str">
        <f>B227&amp;" комплект фасадов "&amp;"для корпусов "&amp;E227&amp;", "&amp;F227&amp;", "&amp;G227</f>
        <v>ФВ 600 AL black комплект фасадов для корпусов В 600, П 601, ПД 600</v>
      </c>
      <c r="D227" s="1177" t="s">
        <v>2567</v>
      </c>
      <c r="E227" s="1178" t="s">
        <v>2327</v>
      </c>
      <c r="F227" s="1179" t="s">
        <v>2093</v>
      </c>
      <c r="G227" s="1179" t="s">
        <v>2097</v>
      </c>
      <c r="H227" s="1180"/>
      <c r="I227" s="1181">
        <v>14</v>
      </c>
      <c r="J227" s="919">
        <v>5851</v>
      </c>
      <c r="K227" s="981">
        <f t="shared" si="20"/>
        <v>4378</v>
      </c>
      <c r="L227" s="927"/>
      <c r="M227" s="1326"/>
      <c r="N227" s="1327"/>
    </row>
    <row r="228" spans="2:14" ht="41.25" customHeight="1">
      <c r="B228" s="892" t="s">
        <v>3985</v>
      </c>
      <c r="C228" s="885" t="str">
        <f t="shared" ref="C228:C235" si="21">B228&amp;" комплект фасадов "&amp;"для корпусов "&amp;E228</f>
        <v>ФВ 300 AL gold комплект фасадов для корпусов В 300</v>
      </c>
      <c r="D228" s="1177" t="s">
        <v>2572</v>
      </c>
      <c r="E228" s="1178" t="s">
        <v>2307</v>
      </c>
      <c r="F228" s="1179"/>
      <c r="G228" s="1179"/>
      <c r="H228" s="1180"/>
      <c r="I228" s="1181">
        <v>7</v>
      </c>
      <c r="J228" s="919">
        <v>4466</v>
      </c>
      <c r="K228" s="981">
        <f t="shared" si="20"/>
        <v>3342</v>
      </c>
      <c r="L228" s="927"/>
      <c r="M228" s="1326"/>
      <c r="N228" s="1327"/>
    </row>
    <row r="229" spans="2:14" ht="41.25" customHeight="1">
      <c r="B229" s="892" t="s">
        <v>3986</v>
      </c>
      <c r="C229" s="885" t="str">
        <f t="shared" si="21"/>
        <v>ФВ 300-2 AL gold комплект фасадов для корпусов В 600</v>
      </c>
      <c r="D229" s="1177" t="s">
        <v>2573</v>
      </c>
      <c r="E229" s="1178" t="s">
        <v>2327</v>
      </c>
      <c r="F229" s="1179"/>
      <c r="G229" s="1179"/>
      <c r="H229" s="1180"/>
      <c r="I229" s="1181">
        <v>10</v>
      </c>
      <c r="J229" s="919">
        <v>8936</v>
      </c>
      <c r="K229" s="981">
        <f t="shared" si="20"/>
        <v>6686</v>
      </c>
      <c r="L229" s="927"/>
      <c r="M229" s="1326"/>
      <c r="N229" s="1327"/>
    </row>
    <row r="230" spans="2:14" ht="41.25" customHeight="1">
      <c r="B230" s="892" t="s">
        <v>3987</v>
      </c>
      <c r="C230" s="885" t="str">
        <f t="shared" si="21"/>
        <v>ФВ 350 AL gold комплект фасадов для корпусов В 350</v>
      </c>
      <c r="D230" s="1177" t="s">
        <v>2575</v>
      </c>
      <c r="E230" s="1178" t="s">
        <v>2311</v>
      </c>
      <c r="F230" s="1179"/>
      <c r="G230" s="1179"/>
      <c r="H230" s="1180"/>
      <c r="I230" s="1181">
        <v>9</v>
      </c>
      <c r="J230" s="919">
        <v>4698</v>
      </c>
      <c r="K230" s="981">
        <f t="shared" si="20"/>
        <v>3516</v>
      </c>
      <c r="L230" s="927"/>
      <c r="M230" s="1326"/>
      <c r="N230" s="1327"/>
    </row>
    <row r="231" spans="2:14" ht="41.25" customHeight="1">
      <c r="B231" s="892" t="s">
        <v>3988</v>
      </c>
      <c r="C231" s="885" t="str">
        <f t="shared" si="21"/>
        <v>ФВ 350-2 AL gold комплект фасадов для корпусов В 700</v>
      </c>
      <c r="D231" s="1177" t="s">
        <v>2576</v>
      </c>
      <c r="E231" s="1178" t="s">
        <v>2332</v>
      </c>
      <c r="F231" s="1179"/>
      <c r="G231" s="1179"/>
      <c r="H231" s="1180"/>
      <c r="I231" s="1181">
        <v>11</v>
      </c>
      <c r="J231" s="919">
        <v>9394</v>
      </c>
      <c r="K231" s="981">
        <f t="shared" si="20"/>
        <v>7029</v>
      </c>
      <c r="L231" s="927"/>
      <c r="M231" s="1326"/>
      <c r="N231" s="1327"/>
    </row>
    <row r="232" spans="2:14" ht="41.25" customHeight="1">
      <c r="B232" s="892" t="s">
        <v>3989</v>
      </c>
      <c r="C232" s="885" t="str">
        <f t="shared" si="21"/>
        <v>ФВ 400 AL gold комплект фасадов для корпусов В 400</v>
      </c>
      <c r="D232" s="1177" t="s">
        <v>2578</v>
      </c>
      <c r="E232" s="1178" t="s">
        <v>2315</v>
      </c>
      <c r="F232" s="1179"/>
      <c r="G232" s="1179"/>
      <c r="H232" s="1180"/>
      <c r="I232" s="1181">
        <v>9</v>
      </c>
      <c r="J232" s="919">
        <v>4929</v>
      </c>
      <c r="K232" s="981">
        <f t="shared" si="20"/>
        <v>3688</v>
      </c>
      <c r="L232" s="927"/>
      <c r="M232" s="1326"/>
      <c r="N232" s="1327"/>
    </row>
    <row r="233" spans="2:14" ht="41.25" customHeight="1">
      <c r="B233" s="892" t="s">
        <v>3990</v>
      </c>
      <c r="C233" s="885" t="str">
        <f t="shared" si="21"/>
        <v>ФВ 400-2 AL gold комплект фасадов для корпусов В 800</v>
      </c>
      <c r="D233" s="1177" t="s">
        <v>2579</v>
      </c>
      <c r="E233" s="1178" t="s">
        <v>2336</v>
      </c>
      <c r="F233" s="1179"/>
      <c r="G233" s="1179"/>
      <c r="H233" s="1180"/>
      <c r="I233" s="1181">
        <v>13</v>
      </c>
      <c r="J233" s="919">
        <v>9857</v>
      </c>
      <c r="K233" s="981">
        <f t="shared" si="20"/>
        <v>7376</v>
      </c>
      <c r="L233" s="927"/>
      <c r="M233" s="1326"/>
      <c r="N233" s="1327"/>
    </row>
    <row r="234" spans="2:14" ht="41.25" customHeight="1">
      <c r="B234" s="892" t="s">
        <v>3991</v>
      </c>
      <c r="C234" s="885" t="str">
        <f t="shared" si="21"/>
        <v>ФВ 450 AL gold комплект фасадов для корпусов В 450</v>
      </c>
      <c r="D234" s="1177" t="s">
        <v>2581</v>
      </c>
      <c r="E234" s="1178" t="s">
        <v>2319</v>
      </c>
      <c r="F234" s="1179"/>
      <c r="G234" s="1179"/>
      <c r="H234" s="1180"/>
      <c r="I234" s="1181">
        <v>11</v>
      </c>
      <c r="J234" s="919">
        <v>5160</v>
      </c>
      <c r="K234" s="981">
        <f t="shared" si="20"/>
        <v>3861</v>
      </c>
      <c r="L234" s="927"/>
      <c r="M234" s="1326"/>
      <c r="N234" s="1327"/>
    </row>
    <row r="235" spans="2:14" ht="41.25" customHeight="1">
      <c r="B235" s="892" t="s">
        <v>3992</v>
      </c>
      <c r="C235" s="885" t="str">
        <f t="shared" si="21"/>
        <v>ФВ 500 AL gold комплект фасадов для корпусов В 500</v>
      </c>
      <c r="D235" s="1177" t="s">
        <v>2583</v>
      </c>
      <c r="E235" s="1178" t="s">
        <v>2323</v>
      </c>
      <c r="F235" s="1179"/>
      <c r="G235" s="1179"/>
      <c r="H235" s="1180"/>
      <c r="I235" s="1181">
        <v>12</v>
      </c>
      <c r="J235" s="919">
        <v>5389</v>
      </c>
      <c r="K235" s="981">
        <f t="shared" si="20"/>
        <v>4033</v>
      </c>
      <c r="L235" s="927"/>
      <c r="M235" s="1326"/>
      <c r="N235" s="1327"/>
    </row>
    <row r="236" spans="2:14" ht="41.25" customHeight="1">
      <c r="B236" s="892" t="s">
        <v>3975</v>
      </c>
      <c r="C236" s="885" t="str">
        <f>B236&amp;" комплект фасадов "&amp;"для корпусов "&amp;E236&amp;", "&amp;F236&amp;", "&amp;G236</f>
        <v>ФВ 600 AL gold комплект фасадов для корпусов В 600, П 601, ПД 600</v>
      </c>
      <c r="D236" s="1177" t="s">
        <v>2567</v>
      </c>
      <c r="E236" s="1178" t="s">
        <v>2327</v>
      </c>
      <c r="F236" s="1179" t="s">
        <v>2093</v>
      </c>
      <c r="G236" s="1179" t="s">
        <v>2097</v>
      </c>
      <c r="H236" s="1180"/>
      <c r="I236" s="1181">
        <v>14</v>
      </c>
      <c r="J236" s="919">
        <v>5851</v>
      </c>
      <c r="K236" s="981">
        <f t="shared" si="20"/>
        <v>4378</v>
      </c>
      <c r="L236" s="927"/>
      <c r="M236" s="1326"/>
      <c r="N236" s="1327"/>
    </row>
    <row r="237" spans="2:14" ht="41.25" customHeight="1">
      <c r="B237" s="884" t="s">
        <v>3654</v>
      </c>
      <c r="C237" s="885" t="str">
        <f t="shared" ref="C237:C244" si="22">B237&amp;" комплект фасадов "&amp;"для корпусов "&amp;E237</f>
        <v>ФВ 300 AL black Мору комплект фасадов для корпусов В 300</v>
      </c>
      <c r="D237" s="1177" t="s">
        <v>2572</v>
      </c>
      <c r="E237" s="1178" t="s">
        <v>2307</v>
      </c>
      <c r="F237" s="1179"/>
      <c r="G237" s="1179"/>
      <c r="H237" s="1180"/>
      <c r="I237" s="1181">
        <v>7</v>
      </c>
      <c r="J237" s="919">
        <v>7136</v>
      </c>
      <c r="K237" s="977">
        <f t="shared" si="18"/>
        <v>5340</v>
      </c>
      <c r="L237" s="937"/>
      <c r="M237" s="938"/>
      <c r="N237" s="939"/>
    </row>
    <row r="238" spans="2:14" ht="41.25" customHeight="1">
      <c r="B238" s="892" t="s">
        <v>3655</v>
      </c>
      <c r="C238" s="885" t="str">
        <f t="shared" si="22"/>
        <v>ФВ 300-2 AL black Мору комплект фасадов для корпусов В 600</v>
      </c>
      <c r="D238" s="1177" t="s">
        <v>2573</v>
      </c>
      <c r="E238" s="1178" t="s">
        <v>2327</v>
      </c>
      <c r="F238" s="1179"/>
      <c r="G238" s="1179"/>
      <c r="H238" s="1180"/>
      <c r="I238" s="1181">
        <v>10</v>
      </c>
      <c r="J238" s="919">
        <v>14268</v>
      </c>
      <c r="K238" s="981">
        <f t="shared" si="18"/>
        <v>10676</v>
      </c>
      <c r="L238" s="927"/>
      <c r="M238" s="938"/>
      <c r="N238" s="939"/>
    </row>
    <row r="239" spans="2:14" ht="41.25" customHeight="1">
      <c r="B239" s="892" t="s">
        <v>3656</v>
      </c>
      <c r="C239" s="885" t="str">
        <f t="shared" si="22"/>
        <v>ФВ 350 AL black Мору комплект фасадов для корпусов В 350</v>
      </c>
      <c r="D239" s="1177" t="s">
        <v>2575</v>
      </c>
      <c r="E239" s="1178" t="s">
        <v>2311</v>
      </c>
      <c r="F239" s="1179"/>
      <c r="G239" s="1179"/>
      <c r="H239" s="1180"/>
      <c r="I239" s="1181">
        <v>9</v>
      </c>
      <c r="J239" s="919">
        <v>7223</v>
      </c>
      <c r="K239" s="981">
        <f t="shared" si="18"/>
        <v>5405</v>
      </c>
      <c r="L239" s="927"/>
      <c r="M239" s="938"/>
      <c r="N239" s="939"/>
    </row>
    <row r="240" spans="2:14" ht="41.25" customHeight="1">
      <c r="B240" s="884" t="s">
        <v>3657</v>
      </c>
      <c r="C240" s="885" t="str">
        <f t="shared" si="22"/>
        <v>ФВ 350-2 AL black Мору комплект фасадов для корпусов В 700</v>
      </c>
      <c r="D240" s="1177" t="s">
        <v>2576</v>
      </c>
      <c r="E240" s="1178" t="s">
        <v>2332</v>
      </c>
      <c r="F240" s="1179"/>
      <c r="G240" s="1179"/>
      <c r="H240" s="1180"/>
      <c r="I240" s="1181">
        <v>11</v>
      </c>
      <c r="J240" s="919">
        <v>15734</v>
      </c>
      <c r="K240" s="981">
        <f t="shared" si="18"/>
        <v>11773</v>
      </c>
      <c r="L240" s="927"/>
      <c r="M240" s="938"/>
      <c r="N240" s="939"/>
    </row>
    <row r="241" spans="2:14" ht="41.25" customHeight="1">
      <c r="B241" s="884" t="s">
        <v>3658</v>
      </c>
      <c r="C241" s="885" t="str">
        <f t="shared" si="22"/>
        <v>ФВ 400 AL black Мору комплект фасадов для корпусов В 400</v>
      </c>
      <c r="D241" s="1177" t="s">
        <v>2578</v>
      </c>
      <c r="E241" s="1178" t="s">
        <v>2315</v>
      </c>
      <c r="F241" s="1179"/>
      <c r="G241" s="1179"/>
      <c r="H241" s="1180"/>
      <c r="I241" s="1181">
        <v>9</v>
      </c>
      <c r="J241" s="919">
        <v>8598</v>
      </c>
      <c r="K241" s="981">
        <f t="shared" si="18"/>
        <v>6434</v>
      </c>
      <c r="L241" s="927"/>
      <c r="M241" s="938"/>
      <c r="N241" s="939"/>
    </row>
    <row r="242" spans="2:14" ht="41.25" customHeight="1">
      <c r="B242" s="892" t="s">
        <v>3659</v>
      </c>
      <c r="C242" s="885" t="str">
        <f t="shared" si="22"/>
        <v>ФВ 400-2 AL black Мору комплект фасадов для корпусов В 800</v>
      </c>
      <c r="D242" s="1177" t="s">
        <v>2579</v>
      </c>
      <c r="E242" s="1178" t="s">
        <v>2336</v>
      </c>
      <c r="F242" s="1179"/>
      <c r="G242" s="1179"/>
      <c r="H242" s="1180"/>
      <c r="I242" s="1181">
        <v>13</v>
      </c>
      <c r="J242" s="919">
        <v>17196</v>
      </c>
      <c r="K242" s="981">
        <f t="shared" si="18"/>
        <v>12867</v>
      </c>
      <c r="L242" s="927"/>
      <c r="M242" s="1156"/>
      <c r="N242" s="1157"/>
    </row>
    <row r="243" spans="2:14" ht="41.25" customHeight="1">
      <c r="B243" s="892" t="s">
        <v>3660</v>
      </c>
      <c r="C243" s="885" t="str">
        <f t="shared" si="22"/>
        <v>ФВ 450 AL black Мору комплект фасадов для корпусов В 450</v>
      </c>
      <c r="D243" s="1177" t="s">
        <v>2581</v>
      </c>
      <c r="E243" s="1178" t="s">
        <v>2319</v>
      </c>
      <c r="F243" s="1179"/>
      <c r="G243" s="1179"/>
      <c r="H243" s="1180"/>
      <c r="I243" s="1181">
        <v>11</v>
      </c>
      <c r="J243" s="919">
        <v>9330</v>
      </c>
      <c r="K243" s="981">
        <f t="shared" si="18"/>
        <v>6981</v>
      </c>
      <c r="L243" s="927"/>
      <c r="M243" s="1156"/>
      <c r="N243" s="1157"/>
    </row>
    <row r="244" spans="2:14" ht="41.25" customHeight="1">
      <c r="B244" s="892" t="s">
        <v>3661</v>
      </c>
      <c r="C244" s="885" t="str">
        <f t="shared" si="22"/>
        <v>ФВ 500 AL black Мору комплект фасадов для корпусов В 500</v>
      </c>
      <c r="D244" s="1177" t="s">
        <v>2583</v>
      </c>
      <c r="E244" s="1178" t="s">
        <v>2323</v>
      </c>
      <c r="F244" s="1179"/>
      <c r="G244" s="1179"/>
      <c r="H244" s="1180"/>
      <c r="I244" s="1181">
        <v>12</v>
      </c>
      <c r="J244" s="919">
        <v>10063</v>
      </c>
      <c r="K244" s="981">
        <f t="shared" si="18"/>
        <v>7530</v>
      </c>
      <c r="L244" s="927"/>
      <c r="M244" s="1156"/>
      <c r="N244" s="1157"/>
    </row>
    <row r="245" spans="2:14" ht="41.25" customHeight="1">
      <c r="B245" s="892" t="s">
        <v>3597</v>
      </c>
      <c r="C245" s="885" t="str">
        <f>B245&amp;" комплект фасадов "&amp;"для корпусов "&amp;E245&amp;", "&amp;F245&amp;", "&amp;G245</f>
        <v>ФВ 600 AL black Мору комплект фасадов для корпусов В 600, П 601, ПД 600</v>
      </c>
      <c r="D245" s="1177" t="s">
        <v>2567</v>
      </c>
      <c r="E245" s="1178" t="s">
        <v>2327</v>
      </c>
      <c r="F245" s="1179" t="s">
        <v>2093</v>
      </c>
      <c r="G245" s="1179" t="s">
        <v>2097</v>
      </c>
      <c r="H245" s="1180"/>
      <c r="I245" s="1181">
        <v>14</v>
      </c>
      <c r="J245" s="919">
        <v>11525</v>
      </c>
      <c r="K245" s="981">
        <f t="shared" si="18"/>
        <v>8624</v>
      </c>
      <c r="L245" s="927"/>
      <c r="M245" s="1156"/>
      <c r="N245" s="1157"/>
    </row>
    <row r="246" spans="2:14" ht="41.25" customHeight="1">
      <c r="B246" s="892" t="s">
        <v>3662</v>
      </c>
      <c r="C246" s="885" t="str">
        <f t="shared" ref="C246:C253" si="23">B246&amp;" комплект фасадов "&amp;"для корпусов "&amp;E246</f>
        <v>ФВ 300 AL gold Мору комплект фасадов для корпусов В 300</v>
      </c>
      <c r="D246" s="1177" t="s">
        <v>2572</v>
      </c>
      <c r="E246" s="1178" t="s">
        <v>2307</v>
      </c>
      <c r="F246" s="1179"/>
      <c r="G246" s="1179"/>
      <c r="H246" s="1180"/>
      <c r="I246" s="1181">
        <v>7</v>
      </c>
      <c r="J246" s="919">
        <v>7136</v>
      </c>
      <c r="K246" s="981">
        <f t="shared" si="18"/>
        <v>5340</v>
      </c>
      <c r="L246" s="927"/>
      <c r="M246" s="1156"/>
      <c r="N246" s="1157"/>
    </row>
    <row r="247" spans="2:14" ht="41.25" customHeight="1">
      <c r="B247" s="892" t="s">
        <v>3663</v>
      </c>
      <c r="C247" s="885" t="str">
        <f t="shared" si="23"/>
        <v>ФВ 300-2 AL gold Мору комплект фасадов для корпусов В 600</v>
      </c>
      <c r="D247" s="1177" t="s">
        <v>2573</v>
      </c>
      <c r="E247" s="1178" t="s">
        <v>2327</v>
      </c>
      <c r="F247" s="1179"/>
      <c r="G247" s="1179"/>
      <c r="H247" s="1180"/>
      <c r="I247" s="1181">
        <v>10</v>
      </c>
      <c r="J247" s="919">
        <v>14268</v>
      </c>
      <c r="K247" s="981">
        <f t="shared" si="18"/>
        <v>10676</v>
      </c>
      <c r="L247" s="927"/>
      <c r="M247" s="1156"/>
      <c r="N247" s="1157"/>
    </row>
    <row r="248" spans="2:14" ht="41.25" customHeight="1">
      <c r="B248" s="892" t="s">
        <v>3664</v>
      </c>
      <c r="C248" s="885" t="str">
        <f t="shared" si="23"/>
        <v>ФВ 350 AL gold Мору комплект фасадов для корпусов В 350</v>
      </c>
      <c r="D248" s="1177" t="s">
        <v>2575</v>
      </c>
      <c r="E248" s="1178" t="s">
        <v>2311</v>
      </c>
      <c r="F248" s="1179"/>
      <c r="G248" s="1179"/>
      <c r="H248" s="1180"/>
      <c r="I248" s="1181">
        <v>9</v>
      </c>
      <c r="J248" s="919">
        <v>7223</v>
      </c>
      <c r="K248" s="981">
        <f t="shared" si="18"/>
        <v>5405</v>
      </c>
      <c r="L248" s="927"/>
      <c r="M248" s="1156"/>
      <c r="N248" s="1157"/>
    </row>
    <row r="249" spans="2:14" ht="41.25" customHeight="1">
      <c r="B249" s="892" t="s">
        <v>3665</v>
      </c>
      <c r="C249" s="885" t="str">
        <f t="shared" si="23"/>
        <v>ФВ 350-2 AL gold Мору комплект фасадов для корпусов В 700</v>
      </c>
      <c r="D249" s="1177" t="s">
        <v>2576</v>
      </c>
      <c r="E249" s="1178" t="s">
        <v>2332</v>
      </c>
      <c r="F249" s="1179"/>
      <c r="G249" s="1179"/>
      <c r="H249" s="1180"/>
      <c r="I249" s="1181">
        <v>11</v>
      </c>
      <c r="J249" s="919">
        <v>15734</v>
      </c>
      <c r="K249" s="981">
        <f t="shared" si="18"/>
        <v>11773</v>
      </c>
      <c r="L249" s="927"/>
      <c r="M249" s="1156"/>
      <c r="N249" s="1157"/>
    </row>
    <row r="250" spans="2:14" ht="41.25" customHeight="1">
      <c r="B250" s="892" t="s">
        <v>3666</v>
      </c>
      <c r="C250" s="885" t="str">
        <f t="shared" si="23"/>
        <v>ФВ 400 AL gold Мору комплект фасадов для корпусов В 400</v>
      </c>
      <c r="D250" s="1177" t="s">
        <v>2578</v>
      </c>
      <c r="E250" s="1178" t="s">
        <v>2315</v>
      </c>
      <c r="F250" s="1179"/>
      <c r="G250" s="1179"/>
      <c r="H250" s="1180"/>
      <c r="I250" s="1181">
        <v>9</v>
      </c>
      <c r="J250" s="919">
        <v>8598</v>
      </c>
      <c r="K250" s="981">
        <f t="shared" si="18"/>
        <v>6434</v>
      </c>
      <c r="L250" s="927"/>
      <c r="M250" s="1156"/>
      <c r="N250" s="1157"/>
    </row>
    <row r="251" spans="2:14" ht="41.25" customHeight="1">
      <c r="B251" s="892" t="s">
        <v>3667</v>
      </c>
      <c r="C251" s="885" t="str">
        <f t="shared" si="23"/>
        <v>ФВ 400-2 AL gold Мору комплект фасадов для корпусов В 800</v>
      </c>
      <c r="D251" s="1177" t="s">
        <v>2579</v>
      </c>
      <c r="E251" s="1178" t="s">
        <v>2336</v>
      </c>
      <c r="F251" s="1179"/>
      <c r="G251" s="1179"/>
      <c r="H251" s="1180"/>
      <c r="I251" s="1181">
        <v>13</v>
      </c>
      <c r="J251" s="919">
        <v>17196</v>
      </c>
      <c r="K251" s="981">
        <f t="shared" si="18"/>
        <v>12867</v>
      </c>
      <c r="L251" s="927"/>
      <c r="M251" s="1156"/>
      <c r="N251" s="1157"/>
    </row>
    <row r="252" spans="2:14" ht="41.25" customHeight="1">
      <c r="B252" s="892" t="s">
        <v>3668</v>
      </c>
      <c r="C252" s="885" t="str">
        <f t="shared" si="23"/>
        <v>ФВ 450 AL gold Мору комплект фасадов для корпусов В 450</v>
      </c>
      <c r="D252" s="1177" t="s">
        <v>2581</v>
      </c>
      <c r="E252" s="1178" t="s">
        <v>2319</v>
      </c>
      <c r="F252" s="1179"/>
      <c r="G252" s="1179"/>
      <c r="H252" s="1180"/>
      <c r="I252" s="1181">
        <v>11</v>
      </c>
      <c r="J252" s="919">
        <v>9330</v>
      </c>
      <c r="K252" s="981">
        <f t="shared" si="18"/>
        <v>6981</v>
      </c>
      <c r="L252" s="927"/>
      <c r="M252" s="1156"/>
      <c r="N252" s="1157"/>
    </row>
    <row r="253" spans="2:14" ht="41.25" customHeight="1">
      <c r="B253" s="892" t="s">
        <v>3669</v>
      </c>
      <c r="C253" s="885" t="str">
        <f t="shared" si="23"/>
        <v>ФВ 500 AL gold Мору комплект фасадов для корпусов В 500</v>
      </c>
      <c r="D253" s="1177" t="s">
        <v>2583</v>
      </c>
      <c r="E253" s="1178" t="s">
        <v>2323</v>
      </c>
      <c r="F253" s="1179"/>
      <c r="G253" s="1179"/>
      <c r="H253" s="1180"/>
      <c r="I253" s="1181">
        <v>12</v>
      </c>
      <c r="J253" s="919">
        <v>10063</v>
      </c>
      <c r="K253" s="981">
        <f t="shared" si="18"/>
        <v>7530</v>
      </c>
      <c r="L253" s="927"/>
      <c r="M253" s="1156"/>
      <c r="N253" s="1157"/>
    </row>
    <row r="254" spans="2:14" ht="41.25" customHeight="1">
      <c r="B254" s="892" t="s">
        <v>3605</v>
      </c>
      <c r="C254" s="885" t="str">
        <f>B254&amp;" комплект фасадов "&amp;"для корпусов "&amp;E254&amp;", "&amp;F254&amp;", "&amp;G254</f>
        <v>ФВ 600 AL gold Мору комплект фасадов для корпусов В 600, П 601, ПД 600</v>
      </c>
      <c r="D254" s="1177" t="s">
        <v>2567</v>
      </c>
      <c r="E254" s="1178" t="s">
        <v>2327</v>
      </c>
      <c r="F254" s="1179" t="s">
        <v>2093</v>
      </c>
      <c r="G254" s="1179" t="s">
        <v>2097</v>
      </c>
      <c r="H254" s="1180"/>
      <c r="I254" s="1181">
        <v>14</v>
      </c>
      <c r="J254" s="919">
        <v>11525</v>
      </c>
      <c r="K254" s="981">
        <f t="shared" si="18"/>
        <v>8624</v>
      </c>
      <c r="L254" s="927"/>
      <c r="M254" s="1156"/>
      <c r="N254" s="1157"/>
    </row>
    <row r="255" spans="2:14" ht="41.25" customHeight="1">
      <c r="B255" s="1682" t="s">
        <v>2654</v>
      </c>
      <c r="C255" s="1683"/>
      <c r="D255" s="1683"/>
      <c r="E255" s="1683"/>
      <c r="F255" s="1683"/>
      <c r="G255" s="1683"/>
      <c r="H255" s="1683"/>
      <c r="I255" s="1683"/>
      <c r="J255" s="1683"/>
      <c r="K255" s="1683"/>
      <c r="L255" s="927"/>
      <c r="M255" s="929"/>
      <c r="N255" s="930"/>
    </row>
    <row r="256" spans="2:14" ht="41.25" customHeight="1">
      <c r="B256" s="1169" t="s">
        <v>3865</v>
      </c>
      <c r="C256" s="885" t="str">
        <f>B256&amp;" комплект фасадов "&amp;"для корпусов "&amp;H256</f>
        <v>ПБ 721 У Александрия комплект фасадов для корпусов В 990 У</v>
      </c>
      <c r="D256" s="1172" t="s">
        <v>3321</v>
      </c>
      <c r="E256" s="1173"/>
      <c r="F256" s="1174"/>
      <c r="G256" s="1174"/>
      <c r="H256" s="1111" t="s">
        <v>2646</v>
      </c>
      <c r="I256" s="1175">
        <v>1</v>
      </c>
      <c r="J256" s="979">
        <v>264</v>
      </c>
      <c r="K256" s="977">
        <f>ROUNDUP(CEILING(J256*(1-скидка),1)*(1+наценка),1)</f>
        <v>198</v>
      </c>
      <c r="L256" s="927"/>
      <c r="M256" s="929"/>
      <c r="N256" s="930"/>
    </row>
    <row r="257" spans="2:14" ht="306.75" customHeight="1" thickBot="1">
      <c r="B257" s="1588" t="s">
        <v>4027</v>
      </c>
      <c r="C257" s="1589"/>
      <c r="D257" s="1678"/>
      <c r="E257" s="1589"/>
      <c r="F257" s="1589"/>
      <c r="G257" s="1589"/>
      <c r="H257" s="1589"/>
      <c r="I257" s="1678"/>
      <c r="J257" s="1589"/>
      <c r="K257" s="1589"/>
      <c r="L257" s="800"/>
      <c r="M257" s="940"/>
      <c r="N257" s="814"/>
    </row>
    <row r="258" spans="2:14" ht="41.25" customHeight="1">
      <c r="B258" s="1605" t="s">
        <v>2655</v>
      </c>
      <c r="C258" s="1606"/>
      <c r="D258" s="1606"/>
      <c r="E258" s="1606"/>
      <c r="F258" s="1606"/>
      <c r="G258" s="1606"/>
      <c r="H258" s="1606"/>
      <c r="I258" s="1606"/>
      <c r="J258" s="1606"/>
      <c r="K258" s="1606"/>
      <c r="L258" s="924"/>
      <c r="M258" s="925"/>
      <c r="N258" s="926"/>
    </row>
    <row r="259" spans="2:14" ht="41.25" customHeight="1">
      <c r="B259" s="1169" t="s">
        <v>3866</v>
      </c>
      <c r="C259" s="885" t="str">
        <f>B259&amp;" комплект фасадов "&amp;"для корпусов "&amp;E259&amp;", "&amp;F259</f>
        <v>ФГ 301 Александрия Ф-03 комплект фасадов для корпусов ВГ 309, ВГ 319</v>
      </c>
      <c r="D259" s="886" t="s">
        <v>2657</v>
      </c>
      <c r="E259" s="888" t="s">
        <v>2427</v>
      </c>
      <c r="F259" s="887" t="s">
        <v>2345</v>
      </c>
      <c r="G259" s="887"/>
      <c r="H259" s="885"/>
      <c r="I259" s="889">
        <v>4</v>
      </c>
      <c r="J259" s="890">
        <v>900</v>
      </c>
      <c r="K259" s="977">
        <f t="shared" ref="K259:K307" si="24">ROUNDUP(CEILING(J259*(1-скидка),1)*(1+наценка),1)</f>
        <v>674</v>
      </c>
      <c r="L259" s="927"/>
      <c r="M259" s="929"/>
      <c r="N259" s="930"/>
    </row>
    <row r="260" spans="2:14" ht="41.25" customHeight="1">
      <c r="B260" s="1169" t="s">
        <v>3867</v>
      </c>
      <c r="C260" s="885" t="str">
        <f>B260&amp;" комплект фасадов "&amp;"для корпусов "&amp;E260&amp;", "&amp;F260</f>
        <v>ФГ 301 Александрия Ф-04 комплект фасадов для корпусов ВГ 309, ВГ 319</v>
      </c>
      <c r="D260" s="886" t="s">
        <v>2657</v>
      </c>
      <c r="E260" s="888" t="s">
        <v>2427</v>
      </c>
      <c r="F260" s="887" t="s">
        <v>2345</v>
      </c>
      <c r="G260" s="887"/>
      <c r="H260" s="885"/>
      <c r="I260" s="889">
        <v>4</v>
      </c>
      <c r="J260" s="890">
        <v>900</v>
      </c>
      <c r="K260" s="977">
        <f t="shared" si="24"/>
        <v>674</v>
      </c>
      <c r="L260" s="927"/>
      <c r="M260" s="929"/>
      <c r="N260" s="930"/>
    </row>
    <row r="261" spans="2:14" ht="41.25" customHeight="1">
      <c r="B261" s="1170" t="s">
        <v>3868</v>
      </c>
      <c r="C261" s="885" t="str">
        <f>B261&amp;" комплект фасадов "&amp;"для корпусов "&amp;E261&amp;", "&amp;F261&amp;", "&amp;H261</f>
        <v>ФГ 401 Александрия Ф-03 комплект фасадов для корпусов ВГ 409, ВГ 419, ВГ 919 У</v>
      </c>
      <c r="D261" s="886" t="s">
        <v>2659</v>
      </c>
      <c r="E261" s="888" t="s">
        <v>2431</v>
      </c>
      <c r="F261" s="887" t="s">
        <v>2351</v>
      </c>
      <c r="G261" s="887"/>
      <c r="H261" s="885" t="s">
        <v>2660</v>
      </c>
      <c r="I261" s="889">
        <v>4</v>
      </c>
      <c r="J261" s="890">
        <v>1131</v>
      </c>
      <c r="K261" s="977">
        <f t="shared" si="24"/>
        <v>847</v>
      </c>
      <c r="L261" s="927"/>
      <c r="M261" s="929"/>
      <c r="N261" s="930"/>
    </row>
    <row r="262" spans="2:14" ht="41.25" customHeight="1">
      <c r="B262" s="1170" t="s">
        <v>3869</v>
      </c>
      <c r="C262" s="885" t="str">
        <f>B262&amp;" комплект фасадов "&amp;"для корпусов "&amp;E262&amp;", "&amp;F262&amp;", "&amp;H262</f>
        <v>ФГ 401 Александрия Ф-04 комплект фасадов для корпусов ВГ 409, ВГ 419, ВГ 919 У</v>
      </c>
      <c r="D262" s="886" t="s">
        <v>2659</v>
      </c>
      <c r="E262" s="888" t="s">
        <v>2431</v>
      </c>
      <c r="F262" s="887" t="s">
        <v>2351</v>
      </c>
      <c r="G262" s="887"/>
      <c r="H262" s="885" t="s">
        <v>2660</v>
      </c>
      <c r="I262" s="889">
        <v>4</v>
      </c>
      <c r="J262" s="890">
        <v>1131</v>
      </c>
      <c r="K262" s="977">
        <f t="shared" si="24"/>
        <v>847</v>
      </c>
      <c r="L262" s="927"/>
      <c r="M262" s="929"/>
      <c r="N262" s="930"/>
    </row>
    <row r="263" spans="2:14" ht="41.25" customHeight="1">
      <c r="B263" s="1170" t="s">
        <v>3870</v>
      </c>
      <c r="C263" s="885" t="str">
        <f t="shared" ref="C263:C268" si="25">B263&amp;" комплект фасадов "&amp;"для корпусов "&amp;E263&amp;", "&amp;F263</f>
        <v>ФГ 451 Александрия Ф-03 комплект фасадов для корпусов ВГ 459, ВГ 469</v>
      </c>
      <c r="D263" s="886" t="s">
        <v>2662</v>
      </c>
      <c r="E263" s="888" t="s">
        <v>2434</v>
      </c>
      <c r="F263" s="887" t="s">
        <v>2356</v>
      </c>
      <c r="G263" s="887"/>
      <c r="H263" s="885"/>
      <c r="I263" s="889">
        <v>5</v>
      </c>
      <c r="J263" s="890">
        <v>1250</v>
      </c>
      <c r="K263" s="977">
        <f t="shared" si="24"/>
        <v>936</v>
      </c>
      <c r="L263" s="927"/>
      <c r="M263" s="929"/>
      <c r="N263" s="930"/>
    </row>
    <row r="264" spans="2:14" ht="41.25" customHeight="1">
      <c r="B264" s="1170" t="s">
        <v>3871</v>
      </c>
      <c r="C264" s="885" t="str">
        <f t="shared" si="25"/>
        <v>ФГ 451 Александрия Ф-04 комплект фасадов для корпусов ВГ 459, ВГ 469</v>
      </c>
      <c r="D264" s="886" t="s">
        <v>2662</v>
      </c>
      <c r="E264" s="888" t="s">
        <v>2434</v>
      </c>
      <c r="F264" s="887" t="s">
        <v>2356</v>
      </c>
      <c r="G264" s="887"/>
      <c r="H264" s="885"/>
      <c r="I264" s="889">
        <v>5</v>
      </c>
      <c r="J264" s="890">
        <v>1250</v>
      </c>
      <c r="K264" s="977">
        <f t="shared" si="24"/>
        <v>936</v>
      </c>
      <c r="L264" s="927"/>
      <c r="M264" s="929"/>
      <c r="N264" s="930"/>
    </row>
    <row r="265" spans="2:14" ht="41.25" customHeight="1">
      <c r="B265" s="1170" t="s">
        <v>3872</v>
      </c>
      <c r="C265" s="885" t="str">
        <f t="shared" si="25"/>
        <v>ФГ 501 Александрия Ф-03 комплект фасадов для корпусов ВГ 509, ВГ 519</v>
      </c>
      <c r="D265" s="886" t="s">
        <v>2664</v>
      </c>
      <c r="E265" s="888" t="s">
        <v>2437</v>
      </c>
      <c r="F265" s="887" t="s">
        <v>2361</v>
      </c>
      <c r="G265" s="887"/>
      <c r="H265" s="885"/>
      <c r="I265" s="889">
        <v>5</v>
      </c>
      <c r="J265" s="890">
        <v>1366</v>
      </c>
      <c r="K265" s="977">
        <f t="shared" si="24"/>
        <v>1023</v>
      </c>
      <c r="L265" s="927"/>
      <c r="M265" s="929"/>
      <c r="N265" s="930"/>
    </row>
    <row r="266" spans="2:14" ht="41.25" customHeight="1">
      <c r="B266" s="1170" t="s">
        <v>3873</v>
      </c>
      <c r="C266" s="885" t="str">
        <f t="shared" si="25"/>
        <v>ФГ 501 Александрия Ф-04 комплект фасадов для корпусов ВГ 509, ВГ 519</v>
      </c>
      <c r="D266" s="886" t="s">
        <v>2664</v>
      </c>
      <c r="E266" s="888" t="s">
        <v>2437</v>
      </c>
      <c r="F266" s="887" t="s">
        <v>2361</v>
      </c>
      <c r="G266" s="887"/>
      <c r="H266" s="885"/>
      <c r="I266" s="889">
        <v>5</v>
      </c>
      <c r="J266" s="890">
        <v>1366</v>
      </c>
      <c r="K266" s="977">
        <f t="shared" si="24"/>
        <v>1023</v>
      </c>
      <c r="L266" s="927"/>
      <c r="M266" s="929"/>
      <c r="N266" s="930"/>
    </row>
    <row r="267" spans="2:14" ht="41.25" customHeight="1">
      <c r="B267" s="1170" t="s">
        <v>3874</v>
      </c>
      <c r="C267" s="885" t="str">
        <f t="shared" si="25"/>
        <v>ФГ 601 Александрия Ф-03 комплект фасадов для корпусов ВГ 609, ВГ 619</v>
      </c>
      <c r="D267" s="886" t="s">
        <v>2666</v>
      </c>
      <c r="E267" s="888" t="s">
        <v>2440</v>
      </c>
      <c r="F267" s="887" t="s">
        <v>2366</v>
      </c>
      <c r="G267" s="887"/>
      <c r="H267" s="885"/>
      <c r="I267" s="889">
        <v>5</v>
      </c>
      <c r="J267" s="890">
        <v>1597</v>
      </c>
      <c r="K267" s="977">
        <f t="shared" si="24"/>
        <v>1195</v>
      </c>
      <c r="L267" s="927"/>
      <c r="M267" s="929"/>
      <c r="N267" s="930"/>
    </row>
    <row r="268" spans="2:14" ht="41.25" customHeight="1">
      <c r="B268" s="1170" t="s">
        <v>3875</v>
      </c>
      <c r="C268" s="885" t="str">
        <f t="shared" si="25"/>
        <v>ФГ 601 Александрия Ф-04 комплект фасадов для корпусов ВГ 609, ВГ 619</v>
      </c>
      <c r="D268" s="886" t="s">
        <v>2666</v>
      </c>
      <c r="E268" s="888" t="s">
        <v>2440</v>
      </c>
      <c r="F268" s="887" t="s">
        <v>2366</v>
      </c>
      <c r="G268" s="887"/>
      <c r="H268" s="885"/>
      <c r="I268" s="889">
        <v>5</v>
      </c>
      <c r="J268" s="890">
        <v>1597</v>
      </c>
      <c r="K268" s="977">
        <f t="shared" si="24"/>
        <v>1195</v>
      </c>
      <c r="L268" s="927"/>
      <c r="M268" s="929"/>
      <c r="N268" s="930"/>
    </row>
    <row r="269" spans="2:14" ht="41.25" customHeight="1">
      <c r="B269" s="1170" t="s">
        <v>3876</v>
      </c>
      <c r="C269" s="885" t="str">
        <f>B269&amp;" комплект фасадов "&amp;"для корпусов "&amp;E269&amp;", "&amp;F269&amp;", "&amp;H269</f>
        <v>ФГ 651 Александрия Ф-03 комплект фасадов для корпусов ВГ 659, ВГ 669, ВГ 909 У</v>
      </c>
      <c r="D269" s="886" t="s">
        <v>2668</v>
      </c>
      <c r="E269" s="888" t="s">
        <v>2443</v>
      </c>
      <c r="F269" s="887" t="s">
        <v>2371</v>
      </c>
      <c r="G269" s="887"/>
      <c r="H269" s="885" t="s">
        <v>2669</v>
      </c>
      <c r="I269" s="889">
        <v>6</v>
      </c>
      <c r="J269" s="890">
        <v>1713</v>
      </c>
      <c r="K269" s="977">
        <f t="shared" si="24"/>
        <v>1282</v>
      </c>
      <c r="L269" s="927"/>
      <c r="M269" s="929"/>
      <c r="N269" s="930"/>
    </row>
    <row r="270" spans="2:14" ht="41.25" customHeight="1">
      <c r="B270" s="1170" t="s">
        <v>3877</v>
      </c>
      <c r="C270" s="885" t="str">
        <f>B270&amp;" комплект фасадов "&amp;"для корпусов "&amp;E270&amp;", "&amp;F270&amp;", "&amp;H270</f>
        <v>ФГ 651 Александрия Ф-04 комплект фасадов для корпусов ВГ 659, ВГ 669, ВГ 909 У</v>
      </c>
      <c r="D270" s="886" t="s">
        <v>2668</v>
      </c>
      <c r="E270" s="888" t="s">
        <v>2443</v>
      </c>
      <c r="F270" s="887" t="s">
        <v>2371</v>
      </c>
      <c r="G270" s="887"/>
      <c r="H270" s="885" t="s">
        <v>2669</v>
      </c>
      <c r="I270" s="889">
        <v>6</v>
      </c>
      <c r="J270" s="890">
        <v>1713</v>
      </c>
      <c r="K270" s="977">
        <f t="shared" si="24"/>
        <v>1282</v>
      </c>
      <c r="L270" s="927"/>
      <c r="M270" s="929"/>
      <c r="N270" s="930"/>
    </row>
    <row r="271" spans="2:14" ht="41.25" customHeight="1">
      <c r="B271" s="1170" t="s">
        <v>3878</v>
      </c>
      <c r="C271" s="885" t="str">
        <f>B271&amp;" комплект фасадов "&amp;"для корпусов "&amp;E271&amp;", "&amp;F271</f>
        <v>ФГ 801 Александрия Ф-03 комплект фасадов для корпусов ВГ 809, ВГ 819</v>
      </c>
      <c r="D271" s="886" t="s">
        <v>2671</v>
      </c>
      <c r="E271" s="888" t="s">
        <v>2446</v>
      </c>
      <c r="F271" s="887" t="s">
        <v>2376</v>
      </c>
      <c r="G271" s="887"/>
      <c r="H271" s="885"/>
      <c r="I271" s="889">
        <v>7</v>
      </c>
      <c r="J271" s="890">
        <v>2059</v>
      </c>
      <c r="K271" s="977">
        <f t="shared" si="24"/>
        <v>1541</v>
      </c>
      <c r="L271" s="927"/>
      <c r="M271" s="929"/>
      <c r="N271" s="930"/>
    </row>
    <row r="272" spans="2:14" ht="41.25" customHeight="1">
      <c r="B272" s="1170" t="s">
        <v>3879</v>
      </c>
      <c r="C272" s="885" t="str">
        <f>B272&amp;" комплект фасадов "&amp;"для корпусов "&amp;E272&amp;", "&amp;F272</f>
        <v>ФГ 801 Александрия Ф-04 комплект фасадов для корпусов ВГ 809, ВГ 819</v>
      </c>
      <c r="D272" s="886" t="s">
        <v>2671</v>
      </c>
      <c r="E272" s="888" t="s">
        <v>2446</v>
      </c>
      <c r="F272" s="887" t="s">
        <v>2376</v>
      </c>
      <c r="G272" s="887"/>
      <c r="H272" s="885"/>
      <c r="I272" s="889">
        <v>7</v>
      </c>
      <c r="J272" s="890">
        <v>2059</v>
      </c>
      <c r="K272" s="977">
        <f t="shared" si="24"/>
        <v>1541</v>
      </c>
      <c r="L272" s="927"/>
      <c r="M272" s="929"/>
      <c r="N272" s="930"/>
    </row>
    <row r="273" spans="2:14" ht="41.25" customHeight="1">
      <c r="B273" s="1170" t="s">
        <v>3880</v>
      </c>
      <c r="C273" s="885" t="str">
        <f>B273&amp;" комплект фасадов "&amp;"для корпусов "&amp;E273&amp;", "&amp;F273</f>
        <v>ФГ 301 Александрия Ф-03 Р комплект фасадов для корпусов ВГ 309, ВГ 319</v>
      </c>
      <c r="D273" s="886" t="s">
        <v>2657</v>
      </c>
      <c r="E273" s="888" t="s">
        <v>2427</v>
      </c>
      <c r="F273" s="887" t="s">
        <v>2345</v>
      </c>
      <c r="G273" s="887"/>
      <c r="H273" s="885"/>
      <c r="I273" s="889">
        <v>3</v>
      </c>
      <c r="J273" s="914">
        <v>2082</v>
      </c>
      <c r="K273" s="977">
        <f t="shared" si="24"/>
        <v>1558</v>
      </c>
      <c r="L273" s="927"/>
      <c r="M273" s="929"/>
      <c r="N273" s="930"/>
    </row>
    <row r="274" spans="2:14" ht="41.25" customHeight="1">
      <c r="B274" s="1170" t="s">
        <v>3881</v>
      </c>
      <c r="C274" s="885" t="str">
        <f>B274&amp;" комплект фасадов "&amp;"для корпусов "&amp;E274&amp;", "&amp;F274&amp;", "&amp;H274</f>
        <v>ФГ 401 Александрия Ф-03 Р комплект фасадов для корпусов ВГ 409, ВГ 419, ВГ 919 У</v>
      </c>
      <c r="D274" s="886" t="s">
        <v>2659</v>
      </c>
      <c r="E274" s="888" t="s">
        <v>2431</v>
      </c>
      <c r="F274" s="887" t="s">
        <v>2351</v>
      </c>
      <c r="G274" s="887"/>
      <c r="H274" s="885" t="s">
        <v>2660</v>
      </c>
      <c r="I274" s="889">
        <v>3</v>
      </c>
      <c r="J274" s="914">
        <v>2934</v>
      </c>
      <c r="K274" s="977">
        <f t="shared" si="24"/>
        <v>2196</v>
      </c>
      <c r="L274" s="927"/>
      <c r="M274" s="929"/>
      <c r="N274" s="930"/>
    </row>
    <row r="275" spans="2:14" ht="41.25" customHeight="1">
      <c r="B275" s="1170" t="s">
        <v>3882</v>
      </c>
      <c r="C275" s="885" t="str">
        <f>B275&amp;" комплект фасадов "&amp;"для корпусов "&amp;E275&amp;", "&amp;F275</f>
        <v>ФГ 451 Александрия Ф-03 Р комплект фасадов для корпусов ВГ 459, ВГ 469</v>
      </c>
      <c r="D275" s="886" t="s">
        <v>2662</v>
      </c>
      <c r="E275" s="888" t="s">
        <v>2434</v>
      </c>
      <c r="F275" s="887" t="s">
        <v>2356</v>
      </c>
      <c r="G275" s="887"/>
      <c r="H275" s="885"/>
      <c r="I275" s="889">
        <v>4</v>
      </c>
      <c r="J275" s="914">
        <v>3358</v>
      </c>
      <c r="K275" s="977">
        <f t="shared" si="24"/>
        <v>2513</v>
      </c>
      <c r="L275" s="927"/>
      <c r="M275" s="929"/>
      <c r="N275" s="930"/>
    </row>
    <row r="276" spans="2:14" ht="41.25" customHeight="1">
      <c r="B276" s="1170" t="s">
        <v>3883</v>
      </c>
      <c r="C276" s="885" t="str">
        <f>B276&amp;" комплект фасадов "&amp;"для корпусов "&amp;E276&amp;", "&amp;F276</f>
        <v>ФГ 501 Александрия Ф-03 Р комплект фасадов для корпусов ВГ 509, ВГ 519</v>
      </c>
      <c r="D276" s="886" t="s">
        <v>2664</v>
      </c>
      <c r="E276" s="888" t="s">
        <v>2437</v>
      </c>
      <c r="F276" s="887" t="s">
        <v>2361</v>
      </c>
      <c r="G276" s="887"/>
      <c r="H276" s="885"/>
      <c r="I276" s="889">
        <v>4</v>
      </c>
      <c r="J276" s="914">
        <v>3782</v>
      </c>
      <c r="K276" s="977">
        <f t="shared" si="24"/>
        <v>2830</v>
      </c>
      <c r="L276" s="927"/>
      <c r="M276" s="929"/>
      <c r="N276" s="930"/>
    </row>
    <row r="277" spans="2:14" ht="41.25" customHeight="1">
      <c r="B277" s="1170" t="s">
        <v>3884</v>
      </c>
      <c r="C277" s="885" t="str">
        <f>B277&amp;" комплект фасадов "&amp;"для корпусов "&amp;E277&amp;", "&amp;F277</f>
        <v>ФГ 601 Александрия Ф-03 Р комплект фасадов для корпусов ВГ 609, ВГ 619</v>
      </c>
      <c r="D277" s="886" t="s">
        <v>2666</v>
      </c>
      <c r="E277" s="888" t="s">
        <v>2440</v>
      </c>
      <c r="F277" s="887" t="s">
        <v>2366</v>
      </c>
      <c r="G277" s="887"/>
      <c r="H277" s="885"/>
      <c r="I277" s="889">
        <v>4</v>
      </c>
      <c r="J277" s="914">
        <v>4637</v>
      </c>
      <c r="K277" s="977">
        <f t="shared" si="24"/>
        <v>3470</v>
      </c>
      <c r="L277" s="927"/>
      <c r="M277" s="929"/>
      <c r="N277" s="930"/>
    </row>
    <row r="278" spans="2:14" ht="41.25" customHeight="1">
      <c r="B278" s="1170" t="s">
        <v>3885</v>
      </c>
      <c r="C278" s="885" t="str">
        <f>B278&amp;" комплект фасадов "&amp;"для корпусов "&amp;E278&amp;", "&amp;F278&amp;", "&amp;H278</f>
        <v>ФГ 651 Александрия Ф-03 Р комплект фасадов для корпусов ВГ 659, ВГ 669, ВГ 909 У</v>
      </c>
      <c r="D278" s="886" t="s">
        <v>2668</v>
      </c>
      <c r="E278" s="888" t="s">
        <v>2443</v>
      </c>
      <c r="F278" s="887" t="s">
        <v>2371</v>
      </c>
      <c r="G278" s="887"/>
      <c r="H278" s="885" t="s">
        <v>2669</v>
      </c>
      <c r="I278" s="889">
        <v>5</v>
      </c>
      <c r="J278" s="914">
        <v>5061</v>
      </c>
      <c r="K278" s="977">
        <f t="shared" si="24"/>
        <v>3787</v>
      </c>
      <c r="L278" s="927"/>
      <c r="M278" s="929"/>
      <c r="N278" s="930"/>
    </row>
    <row r="279" spans="2:14" ht="41.25" customHeight="1">
      <c r="B279" s="1170" t="s">
        <v>3886</v>
      </c>
      <c r="C279" s="885" t="str">
        <f>B279&amp;" комплект фасадов "&amp;"для корпусов "&amp;E279&amp;", "&amp;F279</f>
        <v>ФГ 801 Александрия Ф-03 Р комплект фасадов для корпусов ВГ 809, ВГ 819</v>
      </c>
      <c r="D279" s="886" t="s">
        <v>2671</v>
      </c>
      <c r="E279" s="888" t="s">
        <v>2446</v>
      </c>
      <c r="F279" s="887" t="s">
        <v>2376</v>
      </c>
      <c r="G279" s="887"/>
      <c r="H279" s="885"/>
      <c r="I279" s="889">
        <v>6</v>
      </c>
      <c r="J279" s="914">
        <v>6336</v>
      </c>
      <c r="K279" s="977">
        <f t="shared" si="24"/>
        <v>4741</v>
      </c>
      <c r="L279" s="927"/>
      <c r="M279" s="929"/>
      <c r="N279" s="930"/>
    </row>
    <row r="280" spans="2:14" ht="41.25" customHeight="1">
      <c r="B280" s="1170" t="s">
        <v>3034</v>
      </c>
      <c r="C280" s="885" t="str">
        <f>B280&amp;" комплект фасадов "&amp;"для корпусов "&amp;E280&amp;", "&amp;F280</f>
        <v>ФГ 301 AL black комплект фасадов для корпусов ВГ 309, ВГ 319</v>
      </c>
      <c r="D280" s="886" t="s">
        <v>2657</v>
      </c>
      <c r="E280" s="888" t="s">
        <v>2427</v>
      </c>
      <c r="F280" s="887" t="s">
        <v>2345</v>
      </c>
      <c r="G280" s="887"/>
      <c r="H280" s="885"/>
      <c r="I280" s="889">
        <v>5</v>
      </c>
      <c r="J280" s="914">
        <v>3605</v>
      </c>
      <c r="K280" s="977">
        <f t="shared" ref="K280:K293" si="26">ROUNDUP(CEILING(J280*(1-скидка),1)*(1+наценка),1)</f>
        <v>2698</v>
      </c>
      <c r="L280" s="927"/>
      <c r="M280" s="929"/>
      <c r="N280" s="930"/>
    </row>
    <row r="281" spans="2:14" ht="41.25" customHeight="1">
      <c r="B281" s="1170" t="s">
        <v>3035</v>
      </c>
      <c r="C281" s="885" t="str">
        <f>B281&amp;" комплект фасадов "&amp;"для корпусов "&amp;E281&amp;", "&amp;F281&amp;", "&amp;H281</f>
        <v>ФГ 401 AL black комплект фасадов для корпусов ВГ 409, ВГ 419, ВГ 919 У</v>
      </c>
      <c r="D281" s="886" t="s">
        <v>2659</v>
      </c>
      <c r="E281" s="888" t="s">
        <v>2431</v>
      </c>
      <c r="F281" s="887" t="s">
        <v>2351</v>
      </c>
      <c r="G281" s="887"/>
      <c r="H281" s="885" t="s">
        <v>2660</v>
      </c>
      <c r="I281" s="889">
        <v>6</v>
      </c>
      <c r="J281" s="914">
        <v>3987</v>
      </c>
      <c r="K281" s="977">
        <f t="shared" si="26"/>
        <v>2984</v>
      </c>
      <c r="L281" s="927"/>
      <c r="M281" s="929"/>
      <c r="N281" s="930"/>
    </row>
    <row r="282" spans="2:14" ht="41.25" customHeight="1">
      <c r="B282" s="1170" t="s">
        <v>3036</v>
      </c>
      <c r="C282" s="885" t="str">
        <f>B282&amp;" комплект фасадов "&amp;"для корпусов "&amp;E282&amp;", "&amp;F282</f>
        <v>ФГ 451 AL black комплект фасадов для корпусов ВГ 459, ВГ 469</v>
      </c>
      <c r="D282" s="886" t="s">
        <v>2662</v>
      </c>
      <c r="E282" s="888" t="s">
        <v>2434</v>
      </c>
      <c r="F282" s="887" t="s">
        <v>2356</v>
      </c>
      <c r="G282" s="887"/>
      <c r="H282" s="885"/>
      <c r="I282" s="889">
        <v>7</v>
      </c>
      <c r="J282" s="914">
        <v>4177</v>
      </c>
      <c r="K282" s="977">
        <f t="shared" si="26"/>
        <v>3126</v>
      </c>
      <c r="L282" s="927"/>
      <c r="M282" s="929"/>
      <c r="N282" s="930"/>
    </row>
    <row r="283" spans="2:14" ht="41.25" customHeight="1">
      <c r="B283" s="1170" t="s">
        <v>3037</v>
      </c>
      <c r="C283" s="885" t="str">
        <f>B283&amp;" комплект фасадов "&amp;"для корпусов "&amp;E283&amp;", "&amp;F283</f>
        <v>ФГ 501 AL black комплект фасадов для корпусов ВГ 509, ВГ 519</v>
      </c>
      <c r="D283" s="886" t="s">
        <v>2664</v>
      </c>
      <c r="E283" s="888" t="s">
        <v>2437</v>
      </c>
      <c r="F283" s="887" t="s">
        <v>2361</v>
      </c>
      <c r="G283" s="887"/>
      <c r="H283" s="885"/>
      <c r="I283" s="889">
        <v>8</v>
      </c>
      <c r="J283" s="914">
        <v>4370</v>
      </c>
      <c r="K283" s="977">
        <f t="shared" si="26"/>
        <v>3270</v>
      </c>
      <c r="L283" s="927"/>
      <c r="M283" s="929"/>
      <c r="N283" s="930"/>
    </row>
    <row r="284" spans="2:14" ht="41.25" customHeight="1">
      <c r="B284" s="1170" t="s">
        <v>3038</v>
      </c>
      <c r="C284" s="885" t="str">
        <f>B284&amp;" комплект фасадов "&amp;"для корпусов "&amp;E284&amp;", "&amp;F284</f>
        <v>ФГ 601 AL black комплект фасадов для корпусов ВГ 609, ВГ 619</v>
      </c>
      <c r="D284" s="886" t="s">
        <v>2666</v>
      </c>
      <c r="E284" s="888" t="s">
        <v>2440</v>
      </c>
      <c r="F284" s="887" t="s">
        <v>2366</v>
      </c>
      <c r="G284" s="887"/>
      <c r="H284" s="885"/>
      <c r="I284" s="889">
        <v>9</v>
      </c>
      <c r="J284" s="914">
        <v>4752</v>
      </c>
      <c r="K284" s="977">
        <f t="shared" si="26"/>
        <v>3556</v>
      </c>
      <c r="L284" s="927"/>
      <c r="M284" s="929"/>
      <c r="N284" s="930"/>
    </row>
    <row r="285" spans="2:14" ht="41.25" customHeight="1">
      <c r="B285" s="1170" t="s">
        <v>3039</v>
      </c>
      <c r="C285" s="885" t="str">
        <f>B285&amp;" комплект фасадов "&amp;"для корпусов "&amp;E285&amp;", "&amp;F285&amp;", "&amp;H285</f>
        <v>ФГ 651 AL black комплект фасадов для корпусов ВГ 659, ВГ 669, ВГ 909 У</v>
      </c>
      <c r="D285" s="886" t="s">
        <v>2668</v>
      </c>
      <c r="E285" s="888" t="s">
        <v>2443</v>
      </c>
      <c r="F285" s="887" t="s">
        <v>2371</v>
      </c>
      <c r="G285" s="887"/>
      <c r="H285" s="885" t="s">
        <v>2669</v>
      </c>
      <c r="I285" s="889">
        <v>10</v>
      </c>
      <c r="J285" s="914">
        <v>4941</v>
      </c>
      <c r="K285" s="977">
        <f t="shared" si="26"/>
        <v>3697</v>
      </c>
      <c r="L285" s="927"/>
      <c r="M285" s="929"/>
      <c r="N285" s="930"/>
    </row>
    <row r="286" spans="2:14" ht="41.25" customHeight="1">
      <c r="B286" s="1170" t="s">
        <v>3040</v>
      </c>
      <c r="C286" s="885" t="str">
        <f>B286&amp;" комплект фасадов "&amp;"для корпусов "&amp;E286&amp;", "&amp;F286</f>
        <v>ФГ 801 AL black комплект фасадов для корпусов ВГ 809, ВГ 819</v>
      </c>
      <c r="D286" s="886" t="s">
        <v>2671</v>
      </c>
      <c r="E286" s="888" t="s">
        <v>2446</v>
      </c>
      <c r="F286" s="887" t="s">
        <v>2376</v>
      </c>
      <c r="G286" s="887"/>
      <c r="H286" s="885"/>
      <c r="I286" s="889">
        <v>12</v>
      </c>
      <c r="J286" s="914">
        <v>5514</v>
      </c>
      <c r="K286" s="977">
        <f t="shared" si="26"/>
        <v>4126</v>
      </c>
      <c r="L286" s="927"/>
      <c r="M286" s="929"/>
      <c r="N286" s="930"/>
    </row>
    <row r="287" spans="2:14" ht="41.25" customHeight="1">
      <c r="B287" s="1170" t="s">
        <v>3993</v>
      </c>
      <c r="C287" s="885" t="str">
        <f>B287&amp;" комплект фасадов "&amp;"для корпусов "&amp;E287&amp;", "&amp;F287</f>
        <v>ФГ 301 AL gold комплект фасадов для корпусов ВГ 309, ВГ 319</v>
      </c>
      <c r="D287" s="886" t="s">
        <v>2657</v>
      </c>
      <c r="E287" s="888" t="s">
        <v>2427</v>
      </c>
      <c r="F287" s="887" t="s">
        <v>2345</v>
      </c>
      <c r="G287" s="887"/>
      <c r="H287" s="885"/>
      <c r="I287" s="889">
        <v>5</v>
      </c>
      <c r="J287" s="914">
        <v>3605</v>
      </c>
      <c r="K287" s="977">
        <f t="shared" si="26"/>
        <v>2698</v>
      </c>
      <c r="L287" s="927"/>
      <c r="M287" s="929"/>
      <c r="N287" s="930"/>
    </row>
    <row r="288" spans="2:14" ht="41.25" customHeight="1">
      <c r="B288" s="1170" t="s">
        <v>3994</v>
      </c>
      <c r="C288" s="885" t="str">
        <f>B288&amp;" комплект фасадов "&amp;"для корпусов "&amp;E288&amp;", "&amp;F288&amp;", "&amp;H288</f>
        <v>ФГ 401 AL gold комплект фасадов для корпусов ВГ 409, ВГ 419, ВГ 919 У</v>
      </c>
      <c r="D288" s="886" t="s">
        <v>2659</v>
      </c>
      <c r="E288" s="888" t="s">
        <v>2431</v>
      </c>
      <c r="F288" s="887" t="s">
        <v>2351</v>
      </c>
      <c r="G288" s="887"/>
      <c r="H288" s="885" t="s">
        <v>2660</v>
      </c>
      <c r="I288" s="889">
        <v>6</v>
      </c>
      <c r="J288" s="914">
        <v>3987</v>
      </c>
      <c r="K288" s="977">
        <f t="shared" si="26"/>
        <v>2984</v>
      </c>
      <c r="L288" s="927"/>
      <c r="M288" s="929"/>
      <c r="N288" s="930"/>
    </row>
    <row r="289" spans="2:14" ht="41.25" customHeight="1">
      <c r="B289" s="1170" t="s">
        <v>3995</v>
      </c>
      <c r="C289" s="885" t="str">
        <f>B289&amp;" комплект фасадов "&amp;"для корпусов "&amp;E289&amp;", "&amp;F289</f>
        <v>ФГ 451 AL gold комплект фасадов для корпусов ВГ 459, ВГ 469</v>
      </c>
      <c r="D289" s="886" t="s">
        <v>2662</v>
      </c>
      <c r="E289" s="888" t="s">
        <v>2434</v>
      </c>
      <c r="F289" s="887" t="s">
        <v>2356</v>
      </c>
      <c r="G289" s="887"/>
      <c r="H289" s="885"/>
      <c r="I289" s="889">
        <v>7</v>
      </c>
      <c r="J289" s="914">
        <v>4177</v>
      </c>
      <c r="K289" s="977">
        <f t="shared" si="26"/>
        <v>3126</v>
      </c>
      <c r="L289" s="927"/>
      <c r="M289" s="929"/>
      <c r="N289" s="930"/>
    </row>
    <row r="290" spans="2:14" ht="41.25" customHeight="1">
      <c r="B290" s="1170" t="s">
        <v>3996</v>
      </c>
      <c r="C290" s="885" t="str">
        <f>B290&amp;" комплект фасадов "&amp;"для корпусов "&amp;E290&amp;", "&amp;F290</f>
        <v>ФГ 501 AL gold комплект фасадов для корпусов ВГ 509, ВГ 519</v>
      </c>
      <c r="D290" s="886" t="s">
        <v>2664</v>
      </c>
      <c r="E290" s="888" t="s">
        <v>2437</v>
      </c>
      <c r="F290" s="887" t="s">
        <v>2361</v>
      </c>
      <c r="G290" s="887"/>
      <c r="H290" s="885"/>
      <c r="I290" s="889">
        <v>8</v>
      </c>
      <c r="J290" s="914">
        <v>4370</v>
      </c>
      <c r="K290" s="977">
        <f t="shared" si="26"/>
        <v>3270</v>
      </c>
      <c r="L290" s="927"/>
      <c r="M290" s="929"/>
      <c r="N290" s="930"/>
    </row>
    <row r="291" spans="2:14" ht="41.25" customHeight="1">
      <c r="B291" s="1170" t="s">
        <v>3997</v>
      </c>
      <c r="C291" s="885" t="str">
        <f>B291&amp;" комплект фасадов "&amp;"для корпусов "&amp;E291&amp;", "&amp;F291</f>
        <v>ФГ 601 AL gold комплект фасадов для корпусов ВГ 609, ВГ 619</v>
      </c>
      <c r="D291" s="886" t="s">
        <v>2666</v>
      </c>
      <c r="E291" s="888" t="s">
        <v>2440</v>
      </c>
      <c r="F291" s="887" t="s">
        <v>2366</v>
      </c>
      <c r="G291" s="887"/>
      <c r="H291" s="885"/>
      <c r="I291" s="889">
        <v>9</v>
      </c>
      <c r="J291" s="914">
        <v>4752</v>
      </c>
      <c r="K291" s="977">
        <f t="shared" si="26"/>
        <v>3556</v>
      </c>
      <c r="L291" s="927"/>
      <c r="M291" s="929"/>
      <c r="N291" s="930"/>
    </row>
    <row r="292" spans="2:14" ht="41.25" customHeight="1">
      <c r="B292" s="1170" t="s">
        <v>3998</v>
      </c>
      <c r="C292" s="885" t="str">
        <f>B292&amp;" комплект фасадов "&amp;"для корпусов "&amp;E292&amp;", "&amp;F292&amp;", "&amp;H292</f>
        <v>ФГ 651 AL gold комплект фасадов для корпусов ВГ 659, ВГ 669, ВГ 909 У</v>
      </c>
      <c r="D292" s="886" t="s">
        <v>2668</v>
      </c>
      <c r="E292" s="888" t="s">
        <v>2443</v>
      </c>
      <c r="F292" s="887" t="s">
        <v>2371</v>
      </c>
      <c r="G292" s="887"/>
      <c r="H292" s="885" t="s">
        <v>2669</v>
      </c>
      <c r="I292" s="889">
        <v>10</v>
      </c>
      <c r="J292" s="914">
        <v>4941</v>
      </c>
      <c r="K292" s="977">
        <f t="shared" si="26"/>
        <v>3697</v>
      </c>
      <c r="L292" s="927"/>
      <c r="M292" s="929"/>
      <c r="N292" s="930"/>
    </row>
    <row r="293" spans="2:14" ht="41.25" customHeight="1">
      <c r="B293" s="1170" t="s">
        <v>3999</v>
      </c>
      <c r="C293" s="885" t="str">
        <f>B293&amp;" комплект фасадов "&amp;"для корпусов "&amp;E293&amp;", "&amp;F293</f>
        <v>ФГ 801 AL gold комплект фасадов для корпусов ВГ 809, ВГ 819</v>
      </c>
      <c r="D293" s="893" t="s">
        <v>2671</v>
      </c>
      <c r="E293" s="895" t="s">
        <v>2446</v>
      </c>
      <c r="F293" s="894" t="s">
        <v>2376</v>
      </c>
      <c r="G293" s="894"/>
      <c r="H293" s="896"/>
      <c r="I293" s="1328">
        <v>12</v>
      </c>
      <c r="J293" s="914">
        <v>5514</v>
      </c>
      <c r="K293" s="981">
        <f t="shared" si="26"/>
        <v>4126</v>
      </c>
      <c r="L293" s="927"/>
      <c r="M293" s="929"/>
      <c r="N293" s="930"/>
    </row>
    <row r="294" spans="2:14" ht="41.25" customHeight="1">
      <c r="B294" s="1170" t="s">
        <v>3670</v>
      </c>
      <c r="C294" s="885" t="str">
        <f>B294&amp;" комплект фасадов "&amp;"для корпусов "&amp;E294&amp;", "&amp;F294</f>
        <v>ФГ 301 AL black Мору комплект фасадов для корпусов ВГ 309, ВГ 319</v>
      </c>
      <c r="D294" s="886" t="s">
        <v>2657</v>
      </c>
      <c r="E294" s="888" t="s">
        <v>2427</v>
      </c>
      <c r="F294" s="887" t="s">
        <v>2345</v>
      </c>
      <c r="G294" s="887"/>
      <c r="H294" s="885"/>
      <c r="I294" s="889">
        <v>5</v>
      </c>
      <c r="J294" s="914">
        <v>5263</v>
      </c>
      <c r="K294" s="977">
        <f t="shared" si="24"/>
        <v>3938</v>
      </c>
      <c r="L294" s="927"/>
      <c r="M294" s="929"/>
      <c r="N294" s="930"/>
    </row>
    <row r="295" spans="2:14" ht="41.25" customHeight="1">
      <c r="B295" s="1170" t="s">
        <v>3671</v>
      </c>
      <c r="C295" s="885" t="str">
        <f>B295&amp;" комплект фасадов "&amp;"для корпусов "&amp;E295&amp;", "&amp;F295&amp;", "&amp;H295</f>
        <v>ФГ 401 AL black Мору комплект фасадов для корпусов ВГ 409, ВГ 419, ВГ 919 У</v>
      </c>
      <c r="D295" s="886" t="s">
        <v>2659</v>
      </c>
      <c r="E295" s="888" t="s">
        <v>2431</v>
      </c>
      <c r="F295" s="887" t="s">
        <v>2351</v>
      </c>
      <c r="G295" s="887"/>
      <c r="H295" s="885" t="s">
        <v>2660</v>
      </c>
      <c r="I295" s="889">
        <v>6</v>
      </c>
      <c r="J295" s="914">
        <v>6269</v>
      </c>
      <c r="K295" s="977">
        <f t="shared" si="24"/>
        <v>4691</v>
      </c>
      <c r="L295" s="927"/>
      <c r="M295" s="929"/>
      <c r="N295" s="930"/>
    </row>
    <row r="296" spans="2:14" ht="41.25" customHeight="1">
      <c r="B296" s="1170" t="s">
        <v>3672</v>
      </c>
      <c r="C296" s="885" t="str">
        <f>B296&amp;" комплект фасадов "&amp;"для корпусов "&amp;E296&amp;", "&amp;F296</f>
        <v>ФГ 451 AL black Мору комплект фасадов для корпусов ВГ 459, ВГ 469</v>
      </c>
      <c r="D296" s="886" t="s">
        <v>2662</v>
      </c>
      <c r="E296" s="888" t="s">
        <v>2434</v>
      </c>
      <c r="F296" s="887" t="s">
        <v>2356</v>
      </c>
      <c r="G296" s="887"/>
      <c r="H296" s="885"/>
      <c r="I296" s="889">
        <v>7</v>
      </c>
      <c r="J296" s="914">
        <v>6769</v>
      </c>
      <c r="K296" s="977">
        <f t="shared" si="24"/>
        <v>5065</v>
      </c>
      <c r="L296" s="927"/>
      <c r="M296" s="929"/>
      <c r="N296" s="930"/>
    </row>
    <row r="297" spans="2:14" ht="41.25" customHeight="1">
      <c r="B297" s="1170" t="s">
        <v>3673</v>
      </c>
      <c r="C297" s="885" t="str">
        <f>B297&amp;" комплект фасадов "&amp;"для корпусов "&amp;E297&amp;", "&amp;F297</f>
        <v>ФГ 501 AL black Мору комплект фасадов для корпусов ВГ 509, ВГ 519</v>
      </c>
      <c r="D297" s="886" t="s">
        <v>2664</v>
      </c>
      <c r="E297" s="888" t="s">
        <v>2437</v>
      </c>
      <c r="F297" s="887" t="s">
        <v>2361</v>
      </c>
      <c r="G297" s="887"/>
      <c r="H297" s="885"/>
      <c r="I297" s="889">
        <v>8</v>
      </c>
      <c r="J297" s="914">
        <v>7271</v>
      </c>
      <c r="K297" s="977">
        <f t="shared" si="24"/>
        <v>5441</v>
      </c>
      <c r="L297" s="927"/>
      <c r="M297" s="929"/>
      <c r="N297" s="930"/>
    </row>
    <row r="298" spans="2:14" ht="41.25" customHeight="1">
      <c r="B298" s="1170" t="s">
        <v>3674</v>
      </c>
      <c r="C298" s="885" t="str">
        <f>B298&amp;" комплект фасадов "&amp;"для корпусов "&amp;E298&amp;", "&amp;F298</f>
        <v>ФГ 601 AL black Мору комплект фасадов для корпусов ВГ 609, ВГ 619</v>
      </c>
      <c r="D298" s="886" t="s">
        <v>2666</v>
      </c>
      <c r="E298" s="888" t="s">
        <v>2440</v>
      </c>
      <c r="F298" s="887" t="s">
        <v>2366</v>
      </c>
      <c r="G298" s="887"/>
      <c r="H298" s="885"/>
      <c r="I298" s="889">
        <v>9</v>
      </c>
      <c r="J298" s="914">
        <v>8277</v>
      </c>
      <c r="K298" s="977">
        <f t="shared" si="24"/>
        <v>6193</v>
      </c>
      <c r="L298" s="927"/>
      <c r="M298" s="929"/>
      <c r="N298" s="930"/>
    </row>
    <row r="299" spans="2:14" ht="41.25" customHeight="1">
      <c r="B299" s="1170" t="s">
        <v>3675</v>
      </c>
      <c r="C299" s="885" t="str">
        <f>B299&amp;" комплект фасадов "&amp;"для корпусов "&amp;E299&amp;", "&amp;F299&amp;", "&amp;H299</f>
        <v>ФГ 651 AL black Мору комплект фасадов для корпусов ВГ 659, ВГ 669, ВГ 909 У</v>
      </c>
      <c r="D299" s="886" t="s">
        <v>2668</v>
      </c>
      <c r="E299" s="888" t="s">
        <v>2443</v>
      </c>
      <c r="F299" s="887" t="s">
        <v>2371</v>
      </c>
      <c r="G299" s="887"/>
      <c r="H299" s="885" t="s">
        <v>2669</v>
      </c>
      <c r="I299" s="889">
        <v>10</v>
      </c>
      <c r="J299" s="914">
        <v>8778</v>
      </c>
      <c r="K299" s="977">
        <f t="shared" si="24"/>
        <v>6568</v>
      </c>
      <c r="L299" s="927"/>
      <c r="M299" s="929"/>
      <c r="N299" s="930"/>
    </row>
    <row r="300" spans="2:14" ht="41.25" customHeight="1">
      <c r="B300" s="1170" t="s">
        <v>3676</v>
      </c>
      <c r="C300" s="885" t="str">
        <f>B300&amp;" комплект фасадов "&amp;"для корпусов "&amp;E300&amp;", "&amp;F300</f>
        <v>ФГ 801 AL black Мору комплект фасадов для корпусов ВГ 809, ВГ 819</v>
      </c>
      <c r="D300" s="886" t="s">
        <v>2671</v>
      </c>
      <c r="E300" s="888" t="s">
        <v>2446</v>
      </c>
      <c r="F300" s="887" t="s">
        <v>2376</v>
      </c>
      <c r="G300" s="887"/>
      <c r="H300" s="885"/>
      <c r="I300" s="889">
        <v>12</v>
      </c>
      <c r="J300" s="914">
        <v>10285</v>
      </c>
      <c r="K300" s="977">
        <f t="shared" si="24"/>
        <v>7696</v>
      </c>
      <c r="L300" s="927"/>
      <c r="M300" s="929"/>
      <c r="N300" s="930"/>
    </row>
    <row r="301" spans="2:14" ht="41.25" customHeight="1">
      <c r="B301" s="1170" t="s">
        <v>3677</v>
      </c>
      <c r="C301" s="885" t="str">
        <f>B301&amp;" комплект фасадов "&amp;"для корпусов "&amp;E301&amp;", "&amp;F301</f>
        <v>ФГ 301 AL gold Мору комплект фасадов для корпусов ВГ 309, ВГ 319</v>
      </c>
      <c r="D301" s="886" t="s">
        <v>2657</v>
      </c>
      <c r="E301" s="888" t="s">
        <v>2427</v>
      </c>
      <c r="F301" s="887" t="s">
        <v>2345</v>
      </c>
      <c r="G301" s="887"/>
      <c r="H301" s="885"/>
      <c r="I301" s="889">
        <v>5</v>
      </c>
      <c r="J301" s="914">
        <v>5263</v>
      </c>
      <c r="K301" s="977">
        <f t="shared" si="24"/>
        <v>3938</v>
      </c>
      <c r="L301" s="927"/>
      <c r="M301" s="929"/>
      <c r="N301" s="930"/>
    </row>
    <row r="302" spans="2:14" ht="41.25" customHeight="1">
      <c r="B302" s="1170" t="s">
        <v>3678</v>
      </c>
      <c r="C302" s="885" t="str">
        <f>B302&amp;" комплект фасадов "&amp;"для корпусов "&amp;E302&amp;", "&amp;F302&amp;", "&amp;H302</f>
        <v>ФГ 401 AL gold Мору комплект фасадов для корпусов ВГ 409, ВГ 419, ВГ 919 У</v>
      </c>
      <c r="D302" s="886" t="s">
        <v>2659</v>
      </c>
      <c r="E302" s="888" t="s">
        <v>2431</v>
      </c>
      <c r="F302" s="887" t="s">
        <v>2351</v>
      </c>
      <c r="G302" s="887"/>
      <c r="H302" s="885" t="s">
        <v>2660</v>
      </c>
      <c r="I302" s="889">
        <v>6</v>
      </c>
      <c r="J302" s="914">
        <v>6269</v>
      </c>
      <c r="K302" s="977">
        <f t="shared" si="24"/>
        <v>4691</v>
      </c>
      <c r="L302" s="927"/>
      <c r="M302" s="929"/>
      <c r="N302" s="930"/>
    </row>
    <row r="303" spans="2:14" ht="41.25" customHeight="1">
      <c r="B303" s="1170" t="s">
        <v>3679</v>
      </c>
      <c r="C303" s="885" t="str">
        <f>B303&amp;" комплект фасадов "&amp;"для корпусов "&amp;E303&amp;", "&amp;F303</f>
        <v>ФГ 451 AL gold Мору комплект фасадов для корпусов ВГ 459, ВГ 469</v>
      </c>
      <c r="D303" s="886" t="s">
        <v>2662</v>
      </c>
      <c r="E303" s="888" t="s">
        <v>2434</v>
      </c>
      <c r="F303" s="887" t="s">
        <v>2356</v>
      </c>
      <c r="G303" s="887"/>
      <c r="H303" s="885"/>
      <c r="I303" s="889">
        <v>7</v>
      </c>
      <c r="J303" s="914">
        <v>6769</v>
      </c>
      <c r="K303" s="977">
        <f t="shared" si="24"/>
        <v>5065</v>
      </c>
      <c r="L303" s="927"/>
      <c r="M303" s="929"/>
      <c r="N303" s="930"/>
    </row>
    <row r="304" spans="2:14" ht="41.25" customHeight="1">
      <c r="B304" s="1170" t="s">
        <v>3680</v>
      </c>
      <c r="C304" s="885" t="str">
        <f>B304&amp;" комплект фасадов "&amp;"для корпусов "&amp;E304&amp;", "&amp;F304</f>
        <v>ФГ 501 AL gold Мору комплект фасадов для корпусов ВГ 509, ВГ 519</v>
      </c>
      <c r="D304" s="886" t="s">
        <v>2664</v>
      </c>
      <c r="E304" s="888" t="s">
        <v>2437</v>
      </c>
      <c r="F304" s="887" t="s">
        <v>2361</v>
      </c>
      <c r="G304" s="887"/>
      <c r="H304" s="885"/>
      <c r="I304" s="889">
        <v>8</v>
      </c>
      <c r="J304" s="914">
        <v>7271</v>
      </c>
      <c r="K304" s="977">
        <f t="shared" si="24"/>
        <v>5441</v>
      </c>
      <c r="L304" s="927"/>
      <c r="M304" s="929"/>
      <c r="N304" s="930"/>
    </row>
    <row r="305" spans="2:14" ht="41.25" customHeight="1">
      <c r="B305" s="1170" t="s">
        <v>3681</v>
      </c>
      <c r="C305" s="885" t="str">
        <f>B305&amp;" комплект фасадов "&amp;"для корпусов "&amp;E305&amp;", "&amp;F305</f>
        <v>ФГ 601 AL gold Мору комплект фасадов для корпусов ВГ 609, ВГ 619</v>
      </c>
      <c r="D305" s="886" t="s">
        <v>2666</v>
      </c>
      <c r="E305" s="888" t="s">
        <v>2440</v>
      </c>
      <c r="F305" s="887" t="s">
        <v>2366</v>
      </c>
      <c r="G305" s="887"/>
      <c r="H305" s="885"/>
      <c r="I305" s="889">
        <v>9</v>
      </c>
      <c r="J305" s="914">
        <v>8277</v>
      </c>
      <c r="K305" s="977">
        <f t="shared" si="24"/>
        <v>6193</v>
      </c>
      <c r="L305" s="927"/>
      <c r="M305" s="929"/>
      <c r="N305" s="930"/>
    </row>
    <row r="306" spans="2:14" ht="41.25" customHeight="1">
      <c r="B306" s="1170" t="s">
        <v>3682</v>
      </c>
      <c r="C306" s="885" t="str">
        <f>B306&amp;" комплект фасадов "&amp;"для корпусов "&amp;E306&amp;", "&amp;F306&amp;", "&amp;H306</f>
        <v>ФГ 651 AL gold Мору комплект фасадов для корпусов ВГ 659, ВГ 669, ВГ 909 У</v>
      </c>
      <c r="D306" s="886" t="s">
        <v>2668</v>
      </c>
      <c r="E306" s="888" t="s">
        <v>2443</v>
      </c>
      <c r="F306" s="887" t="s">
        <v>2371</v>
      </c>
      <c r="G306" s="887"/>
      <c r="H306" s="885" t="s">
        <v>2669</v>
      </c>
      <c r="I306" s="889">
        <v>10</v>
      </c>
      <c r="J306" s="914">
        <v>8778</v>
      </c>
      <c r="K306" s="977">
        <f t="shared" si="24"/>
        <v>6568</v>
      </c>
      <c r="L306" s="927"/>
      <c r="M306" s="929"/>
      <c r="N306" s="930"/>
    </row>
    <row r="307" spans="2:14" ht="41.25" customHeight="1">
      <c r="B307" s="1170" t="s">
        <v>3683</v>
      </c>
      <c r="C307" s="885" t="str">
        <f>B307&amp;" комплект фасадов "&amp;"для корпусов "&amp;E307&amp;", "&amp;F307</f>
        <v>ФГ 801 AL gold Мору комплект фасадов для корпусов ВГ 809, ВГ 819</v>
      </c>
      <c r="D307" s="893" t="s">
        <v>2671</v>
      </c>
      <c r="E307" s="895" t="s">
        <v>2446</v>
      </c>
      <c r="F307" s="894" t="s">
        <v>2376</v>
      </c>
      <c r="G307" s="894"/>
      <c r="H307" s="896"/>
      <c r="I307" s="1159">
        <v>12</v>
      </c>
      <c r="J307" s="914">
        <v>10285</v>
      </c>
      <c r="K307" s="981">
        <f t="shared" si="24"/>
        <v>7696</v>
      </c>
      <c r="L307" s="927"/>
      <c r="M307" s="929"/>
      <c r="N307" s="930"/>
    </row>
    <row r="308" spans="2:14" ht="45">
      <c r="B308" s="1698" t="s">
        <v>2672</v>
      </c>
      <c r="C308" s="1684"/>
      <c r="D308" s="1684"/>
      <c r="E308" s="1684"/>
      <c r="F308" s="1684"/>
      <c r="G308" s="1684"/>
      <c r="H308" s="1684"/>
      <c r="I308" s="1684"/>
      <c r="J308" s="1684"/>
      <c r="K308" s="1684"/>
      <c r="L308" s="927"/>
      <c r="M308" s="929"/>
      <c r="N308" s="930"/>
    </row>
    <row r="309" spans="2:14" ht="34.799999999999997">
      <c r="B309" s="1169" t="s">
        <v>3887</v>
      </c>
      <c r="C309" s="885" t="str">
        <f>B309&amp;" комплект фасадов "&amp;"для корпусов "&amp;H309</f>
        <v>ПБ 460 У Александрия комплект фасадов для корпусов ВГ 909 У</v>
      </c>
      <c r="D309" s="1172" t="s">
        <v>3566</v>
      </c>
      <c r="E309" s="1173"/>
      <c r="F309" s="1174"/>
      <c r="G309" s="1174"/>
      <c r="H309" s="1111" t="s">
        <v>2669</v>
      </c>
      <c r="I309" s="1175">
        <v>1</v>
      </c>
      <c r="J309" s="979">
        <v>170</v>
      </c>
      <c r="K309" s="977">
        <f>ROUNDUP(CEILING(J309*(1-скидка),1)*(1+наценка),1)</f>
        <v>128</v>
      </c>
      <c r="L309" s="927"/>
      <c r="M309" s="929"/>
      <c r="N309" s="930"/>
    </row>
    <row r="310" spans="2:14" ht="42" customHeight="1">
      <c r="B310" s="1170" t="s">
        <v>3888</v>
      </c>
      <c r="C310" s="885" t="str">
        <f>B310&amp;" комплект фасадов "&amp;"для корпусов "&amp;H310</f>
        <v>ПБ 461 У Александрия комплект фасадов для корпусов ВГ 919 У</v>
      </c>
      <c r="D310" s="1177" t="s">
        <v>3567</v>
      </c>
      <c r="E310" s="1178"/>
      <c r="F310" s="1179"/>
      <c r="G310" s="1179"/>
      <c r="H310" s="1180" t="s">
        <v>2660</v>
      </c>
      <c r="I310" s="1181">
        <v>1</v>
      </c>
      <c r="J310" s="976">
        <v>212</v>
      </c>
      <c r="K310" s="981">
        <f>ROUNDUP(CEILING(J310*(1-скидка),1)*(1+наценка),1)</f>
        <v>159</v>
      </c>
      <c r="L310" s="927"/>
      <c r="M310" s="929"/>
      <c r="N310" s="930"/>
    </row>
    <row r="311" spans="2:14" ht="313.5" customHeight="1" thickBot="1">
      <c r="B311" s="1588" t="s">
        <v>4027</v>
      </c>
      <c r="C311" s="1589"/>
      <c r="D311" s="1678"/>
      <c r="E311" s="1589"/>
      <c r="F311" s="1589"/>
      <c r="G311" s="1589"/>
      <c r="H311" s="1589"/>
      <c r="I311" s="1678"/>
      <c r="J311" s="1589"/>
      <c r="K311" s="1589"/>
      <c r="L311" s="800"/>
      <c r="M311" s="787"/>
      <c r="N311" s="788"/>
    </row>
    <row r="312" spans="2:14" ht="45">
      <c r="B312" s="1605" t="s">
        <v>2673</v>
      </c>
      <c r="C312" s="1606"/>
      <c r="D312" s="1606"/>
      <c r="E312" s="1606"/>
      <c r="F312" s="1606"/>
      <c r="G312" s="1606"/>
      <c r="H312" s="1607"/>
      <c r="I312" s="1606"/>
      <c r="J312" s="1607"/>
      <c r="K312" s="1606"/>
      <c r="L312" s="924"/>
      <c r="M312" s="925"/>
      <c r="N312" s="926"/>
    </row>
    <row r="313" spans="2:14" ht="34.799999999999997">
      <c r="B313" s="1169" t="s">
        <v>3889</v>
      </c>
      <c r="C313" s="885" t="str">
        <f>B313&amp;" комплект фасадов "&amp;"для корпусов "&amp;E313&amp;", "&amp;F313</f>
        <v>ФГ 300 Александрия Ф-04 комплект фасадов для корпусов ВГ 300, ВГ 310</v>
      </c>
      <c r="D313" s="1172" t="s">
        <v>2675</v>
      </c>
      <c r="E313" s="1174" t="s">
        <v>2473</v>
      </c>
      <c r="F313" s="1173" t="s">
        <v>2386</v>
      </c>
      <c r="G313" s="1173"/>
      <c r="H313" s="1192"/>
      <c r="I313" s="1175">
        <v>3</v>
      </c>
      <c r="J313" s="1070">
        <v>749</v>
      </c>
      <c r="K313" s="977">
        <f t="shared" ref="K313:K347" si="27">ROUNDUP(CEILING(J313*(1-скидка),1)*(1+наценка),1)</f>
        <v>561</v>
      </c>
      <c r="L313" s="927"/>
      <c r="M313" s="929"/>
      <c r="N313" s="930"/>
    </row>
    <row r="314" spans="2:14" ht="34.799999999999997">
      <c r="B314" s="1170" t="s">
        <v>3890</v>
      </c>
      <c r="C314" s="885" t="str">
        <f>B314&amp;" комплект фасадов "&amp;"для корпусов "&amp;E314&amp;", "&amp;F314&amp;", "&amp;H314</f>
        <v>ФГ 400 Александрия Ф-04 комплект фасадов для корпусов ВГ 400, ВГ 410, ВГ 910 У</v>
      </c>
      <c r="D314" s="1177" t="s">
        <v>2677</v>
      </c>
      <c r="E314" s="1179" t="s">
        <v>2474</v>
      </c>
      <c r="F314" s="1178" t="s">
        <v>2392</v>
      </c>
      <c r="G314" s="1178"/>
      <c r="H314" s="1180" t="s">
        <v>2678</v>
      </c>
      <c r="I314" s="1175">
        <v>3</v>
      </c>
      <c r="J314" s="976">
        <v>931</v>
      </c>
      <c r="K314" s="977">
        <f t="shared" si="27"/>
        <v>697</v>
      </c>
      <c r="L314" s="927"/>
      <c r="M314" s="929"/>
      <c r="N314" s="930"/>
    </row>
    <row r="315" spans="2:14" ht="34.799999999999997">
      <c r="B315" s="1170" t="s">
        <v>3891</v>
      </c>
      <c r="C315" s="885" t="str">
        <f>B315&amp;" комплект фасадов "&amp;"для корпусов "&amp;E315&amp;", "&amp;F315</f>
        <v>ФГ 450 Александрия Ф-04 комплект фасадов для корпусов ВГ 450, ВГ 460</v>
      </c>
      <c r="D315" s="1177" t="s">
        <v>2680</v>
      </c>
      <c r="E315" s="1179" t="s">
        <v>2475</v>
      </c>
      <c r="F315" s="1178" t="s">
        <v>2397</v>
      </c>
      <c r="G315" s="1178"/>
      <c r="H315" s="1180"/>
      <c r="I315" s="1175">
        <v>4</v>
      </c>
      <c r="J315" s="976">
        <v>1022</v>
      </c>
      <c r="K315" s="977">
        <f t="shared" si="27"/>
        <v>765</v>
      </c>
      <c r="L315" s="927"/>
      <c r="M315" s="929"/>
      <c r="N315" s="930"/>
    </row>
    <row r="316" spans="2:14" ht="34.799999999999997">
      <c r="B316" s="1170" t="s">
        <v>3892</v>
      </c>
      <c r="C316" s="885" t="str">
        <f>B316&amp;" комплект фасадов "&amp;"для корпусов "&amp;E316&amp;", "&amp;F316</f>
        <v>ФГ 500 Александрия Ф-04 комплект фасадов для корпусов ВГ 500, ВГ 510</v>
      </c>
      <c r="D316" s="1177" t="s">
        <v>2682</v>
      </c>
      <c r="E316" s="1179" t="s">
        <v>2476</v>
      </c>
      <c r="F316" s="1178" t="s">
        <v>2402</v>
      </c>
      <c r="G316" s="1178"/>
      <c r="H316" s="1180"/>
      <c r="I316" s="1175">
        <v>4</v>
      </c>
      <c r="J316" s="976">
        <v>1112</v>
      </c>
      <c r="K316" s="977">
        <f t="shared" si="27"/>
        <v>832</v>
      </c>
      <c r="L316" s="927"/>
      <c r="M316" s="929"/>
      <c r="N316" s="930"/>
    </row>
    <row r="317" spans="2:14" ht="34.799999999999997">
      <c r="B317" s="1170" t="s">
        <v>3893</v>
      </c>
      <c r="C317" s="885" t="str">
        <f>B317&amp;" комплект фасадов "&amp;"для корпусов "&amp;E317&amp;", "&amp;F317</f>
        <v>ФГ 600 Александрия Ф-04 комплект фасадов для корпусов ВГ 600, ВГ 610</v>
      </c>
      <c r="D317" s="1177" t="s">
        <v>2684</v>
      </c>
      <c r="E317" s="1179" t="s">
        <v>2477</v>
      </c>
      <c r="F317" s="1178" t="s">
        <v>2407</v>
      </c>
      <c r="G317" s="1178"/>
      <c r="H317" s="1180"/>
      <c r="I317" s="1181">
        <v>4</v>
      </c>
      <c r="J317" s="976">
        <v>1295</v>
      </c>
      <c r="K317" s="977">
        <f t="shared" si="27"/>
        <v>969</v>
      </c>
      <c r="L317" s="927"/>
      <c r="M317" s="929"/>
      <c r="N317" s="930"/>
    </row>
    <row r="318" spans="2:14" ht="34.799999999999997">
      <c r="B318" s="1170" t="s">
        <v>3894</v>
      </c>
      <c r="C318" s="885" t="str">
        <f>B318&amp;" комплект фасадов "&amp;"для корпусов "&amp;E318&amp;", "&amp;F318&amp;", "&amp;H318</f>
        <v>ФГ 650 Александрия Ф-04 комплект фасадов для корпусов ВГ 650, ВГ 660, ВГ 900 У</v>
      </c>
      <c r="D318" s="1177" t="s">
        <v>2686</v>
      </c>
      <c r="E318" s="1179" t="s">
        <v>2478</v>
      </c>
      <c r="F318" s="1178" t="s">
        <v>2412</v>
      </c>
      <c r="G318" s="1178"/>
      <c r="H318" s="1180" t="s">
        <v>2687</v>
      </c>
      <c r="I318" s="1181">
        <v>5</v>
      </c>
      <c r="J318" s="976">
        <v>1385</v>
      </c>
      <c r="K318" s="977">
        <f t="shared" si="27"/>
        <v>1037</v>
      </c>
      <c r="L318" s="927"/>
      <c r="M318" s="929"/>
      <c r="N318" s="930"/>
    </row>
    <row r="319" spans="2:14" ht="34.799999999999997">
      <c r="B319" s="1170" t="s">
        <v>3895</v>
      </c>
      <c r="C319" s="885" t="str">
        <f>B319&amp;" комплект фасадов "&amp;"для корпусов "&amp;E319&amp;", "&amp;F319</f>
        <v>ФГ 800 Александрия Ф-04 комплект фасадов для корпусов ВГ 800, ВГ 810</v>
      </c>
      <c r="D319" s="1177" t="s">
        <v>2689</v>
      </c>
      <c r="E319" s="1179" t="s">
        <v>2479</v>
      </c>
      <c r="F319" s="1178" t="s">
        <v>2417</v>
      </c>
      <c r="G319" s="1178"/>
      <c r="H319" s="1180"/>
      <c r="I319" s="1181">
        <v>6</v>
      </c>
      <c r="J319" s="976">
        <v>1655</v>
      </c>
      <c r="K319" s="977">
        <f t="shared" si="27"/>
        <v>1239</v>
      </c>
      <c r="L319" s="927"/>
      <c r="M319" s="929"/>
      <c r="N319" s="930"/>
    </row>
    <row r="320" spans="2:14" ht="34.799999999999997">
      <c r="B320" s="1170" t="s">
        <v>3041</v>
      </c>
      <c r="C320" s="885" t="str">
        <f>B320&amp;" комплект фасадов "&amp;"для корпусов "&amp;E320&amp;", "&amp;F320</f>
        <v>ФГ 300 AL black комплект фасадов для корпусов ВГ 300, ВГ 310</v>
      </c>
      <c r="D320" s="1177" t="s">
        <v>2675</v>
      </c>
      <c r="E320" s="1174" t="s">
        <v>2473</v>
      </c>
      <c r="F320" s="1173" t="s">
        <v>2386</v>
      </c>
      <c r="G320" s="1173"/>
      <c r="H320" s="1180"/>
      <c r="I320" s="1181">
        <v>4</v>
      </c>
      <c r="J320" s="919">
        <v>3271</v>
      </c>
      <c r="K320" s="977">
        <f t="shared" ref="K320:K333" si="28">ROUNDUP(CEILING(J320*(1-скидка),1)*(1+наценка),1)</f>
        <v>2448</v>
      </c>
      <c r="L320" s="927"/>
      <c r="M320" s="929"/>
      <c r="N320" s="930"/>
    </row>
    <row r="321" spans="2:14" ht="34.799999999999997">
      <c r="B321" s="1170" t="s">
        <v>3042</v>
      </c>
      <c r="C321" s="885" t="str">
        <f>B321&amp;" комплект фасадов "&amp;"для корпусов "&amp;E321&amp;", "&amp;F321&amp;", "&amp;H321</f>
        <v>ФГ 400 AL black комплект фасадов для корпусов ВГ 400, ВГ 410, ВГ 910 У</v>
      </c>
      <c r="D321" s="1177" t="s">
        <v>2677</v>
      </c>
      <c r="E321" s="1179" t="s">
        <v>2474</v>
      </c>
      <c r="F321" s="1178" t="s">
        <v>2392</v>
      </c>
      <c r="G321" s="1178"/>
      <c r="H321" s="1180" t="s">
        <v>2678</v>
      </c>
      <c r="I321" s="1181">
        <v>5</v>
      </c>
      <c r="J321" s="919">
        <v>3621</v>
      </c>
      <c r="K321" s="981">
        <f t="shared" si="28"/>
        <v>2710</v>
      </c>
      <c r="L321" s="927"/>
      <c r="M321" s="929"/>
      <c r="N321" s="930"/>
    </row>
    <row r="322" spans="2:14" ht="34.799999999999997">
      <c r="B322" s="1170" t="s">
        <v>3043</v>
      </c>
      <c r="C322" s="885" t="str">
        <f>B322&amp;" комплект фасадов "&amp;"для корпусов "&amp;E322&amp;", "&amp;F322</f>
        <v>ФГ 450 AL black комплект фасадов для корпусов ВГ 450, ВГ 460</v>
      </c>
      <c r="D322" s="1177" t="s">
        <v>2680</v>
      </c>
      <c r="E322" s="1179" t="s">
        <v>2475</v>
      </c>
      <c r="F322" s="1178" t="s">
        <v>2397</v>
      </c>
      <c r="G322" s="1178"/>
      <c r="H322" s="1180"/>
      <c r="I322" s="1181">
        <v>5</v>
      </c>
      <c r="J322" s="919">
        <v>3798</v>
      </c>
      <c r="K322" s="981">
        <f t="shared" si="28"/>
        <v>2842</v>
      </c>
      <c r="L322" s="927"/>
      <c r="M322" s="929"/>
      <c r="N322" s="930"/>
    </row>
    <row r="323" spans="2:14" ht="34.799999999999997">
      <c r="B323" s="1170" t="s">
        <v>3044</v>
      </c>
      <c r="C323" s="885" t="str">
        <f>B323&amp;" комплект фасадов "&amp;"для корпусов "&amp;E323&amp;", "&amp;F323</f>
        <v>ФГ 500 AL black комплект фасадов для корпусов ВГ 500, ВГ 510</v>
      </c>
      <c r="D323" s="1177" t="s">
        <v>2682</v>
      </c>
      <c r="E323" s="1179" t="s">
        <v>2476</v>
      </c>
      <c r="F323" s="1178" t="s">
        <v>2402</v>
      </c>
      <c r="G323" s="1178"/>
      <c r="H323" s="1180"/>
      <c r="I323" s="1181">
        <v>6</v>
      </c>
      <c r="J323" s="919">
        <v>3971</v>
      </c>
      <c r="K323" s="981">
        <f t="shared" si="28"/>
        <v>2972</v>
      </c>
      <c r="L323" s="927"/>
      <c r="M323" s="929"/>
      <c r="N323" s="930"/>
    </row>
    <row r="324" spans="2:14" ht="34.799999999999997">
      <c r="B324" s="1170" t="s">
        <v>3045</v>
      </c>
      <c r="C324" s="885" t="str">
        <f>B324&amp;" комплект фасадов "&amp;"для корпусов "&amp;E324&amp;", "&amp;F324</f>
        <v>ФГ 600 AL black комплект фасадов для корпусов ВГ 600, ВГ 610</v>
      </c>
      <c r="D324" s="1177" t="s">
        <v>2684</v>
      </c>
      <c r="E324" s="1179" t="s">
        <v>2477</v>
      </c>
      <c r="F324" s="1178" t="s">
        <v>2407</v>
      </c>
      <c r="G324" s="1178"/>
      <c r="H324" s="1180"/>
      <c r="I324" s="1181">
        <v>7</v>
      </c>
      <c r="J324" s="919">
        <v>4322</v>
      </c>
      <c r="K324" s="981">
        <f t="shared" si="28"/>
        <v>3234</v>
      </c>
      <c r="L324" s="927"/>
      <c r="M324" s="929"/>
      <c r="N324" s="930"/>
    </row>
    <row r="325" spans="2:14" ht="34.799999999999997">
      <c r="B325" s="1170" t="s">
        <v>3046</v>
      </c>
      <c r="C325" s="885" t="str">
        <f>B325&amp;" комплект фасадов "&amp;"для корпусов "&amp;E325&amp;", "&amp;F325&amp;", "&amp;H325</f>
        <v>ФГ 650 AL black комплект фасадов для корпусов ВГ 650, ВГ 660, ВГ 900 У</v>
      </c>
      <c r="D325" s="1177" t="s">
        <v>2686</v>
      </c>
      <c r="E325" s="1179" t="s">
        <v>2478</v>
      </c>
      <c r="F325" s="1178" t="s">
        <v>2412</v>
      </c>
      <c r="G325" s="1178"/>
      <c r="H325" s="1180" t="s">
        <v>2687</v>
      </c>
      <c r="I325" s="1183">
        <v>8</v>
      </c>
      <c r="J325" s="919">
        <v>4498</v>
      </c>
      <c r="K325" s="981">
        <f t="shared" si="28"/>
        <v>3366</v>
      </c>
      <c r="L325" s="927"/>
      <c r="M325" s="929"/>
      <c r="N325" s="930"/>
    </row>
    <row r="326" spans="2:14" ht="34.799999999999997">
      <c r="B326" s="1170" t="s">
        <v>3047</v>
      </c>
      <c r="C326" s="885" t="str">
        <f>B326&amp;" комплект фасадов "&amp;"для корпусов "&amp;E326&amp;", "&amp;F326</f>
        <v>ФГ 800 AL black комплект фасадов для корпусов ВГ 800, ВГ 810</v>
      </c>
      <c r="D326" s="1177" t="s">
        <v>2689</v>
      </c>
      <c r="E326" s="1179" t="s">
        <v>2479</v>
      </c>
      <c r="F326" s="1178" t="s">
        <v>2417</v>
      </c>
      <c r="G326" s="1178"/>
      <c r="H326" s="1180"/>
      <c r="I326" s="1181">
        <v>9</v>
      </c>
      <c r="J326" s="919">
        <v>6075</v>
      </c>
      <c r="K326" s="981">
        <f t="shared" si="28"/>
        <v>4546</v>
      </c>
      <c r="L326" s="927"/>
      <c r="M326" s="929"/>
      <c r="N326" s="930"/>
    </row>
    <row r="327" spans="2:14" ht="34.799999999999997">
      <c r="B327" s="1170" t="s">
        <v>4000</v>
      </c>
      <c r="C327" s="885" t="str">
        <f>B327&amp;" комплект фасадов "&amp;"для корпусов "&amp;E327&amp;", "&amp;F327</f>
        <v>ФГ 300 AL gold комплект фасадов для корпусов ВГ 300, ВГ 310</v>
      </c>
      <c r="D327" s="1177" t="s">
        <v>2675</v>
      </c>
      <c r="E327" s="1174" t="s">
        <v>2473</v>
      </c>
      <c r="F327" s="1173" t="s">
        <v>2386</v>
      </c>
      <c r="G327" s="1173"/>
      <c r="H327" s="1180"/>
      <c r="I327" s="1181">
        <v>4</v>
      </c>
      <c r="J327" s="919">
        <v>3271</v>
      </c>
      <c r="K327" s="981">
        <f t="shared" si="28"/>
        <v>2448</v>
      </c>
      <c r="L327" s="927"/>
      <c r="M327" s="929"/>
      <c r="N327" s="930"/>
    </row>
    <row r="328" spans="2:14" ht="34.799999999999997">
      <c r="B328" s="1170" t="s">
        <v>4001</v>
      </c>
      <c r="C328" s="885" t="str">
        <f>B328&amp;" комплект фасадов "&amp;"для корпусов "&amp;E328&amp;", "&amp;F328&amp;", "&amp;H328</f>
        <v>ФГ 400 AL gold комплект фасадов для корпусов ВГ 400, ВГ 410, ВГ 910 У</v>
      </c>
      <c r="D328" s="1177" t="s">
        <v>2677</v>
      </c>
      <c r="E328" s="1179" t="s">
        <v>2474</v>
      </c>
      <c r="F328" s="1178" t="s">
        <v>2392</v>
      </c>
      <c r="G328" s="1178"/>
      <c r="H328" s="1180" t="s">
        <v>2678</v>
      </c>
      <c r="I328" s="1181">
        <v>5</v>
      </c>
      <c r="J328" s="919">
        <v>3621</v>
      </c>
      <c r="K328" s="981">
        <f t="shared" si="28"/>
        <v>2710</v>
      </c>
      <c r="L328" s="927"/>
      <c r="M328" s="929"/>
      <c r="N328" s="930"/>
    </row>
    <row r="329" spans="2:14" ht="34.799999999999997">
      <c r="B329" s="1170" t="s">
        <v>4002</v>
      </c>
      <c r="C329" s="885" t="str">
        <f>B329&amp;" комплект фасадов "&amp;"для корпусов "&amp;E329&amp;", "&amp;F329</f>
        <v>ФГ 450 AL gold комплект фасадов для корпусов ВГ 450, ВГ 460</v>
      </c>
      <c r="D329" s="1177" t="s">
        <v>2680</v>
      </c>
      <c r="E329" s="1179" t="s">
        <v>2475</v>
      </c>
      <c r="F329" s="1178" t="s">
        <v>2397</v>
      </c>
      <c r="G329" s="1178"/>
      <c r="H329" s="1180"/>
      <c r="I329" s="1181">
        <v>5</v>
      </c>
      <c r="J329" s="919">
        <v>3798</v>
      </c>
      <c r="K329" s="981">
        <f t="shared" si="28"/>
        <v>2842</v>
      </c>
      <c r="L329" s="927"/>
      <c r="M329" s="929"/>
      <c r="N329" s="930"/>
    </row>
    <row r="330" spans="2:14" ht="34.799999999999997">
      <c r="B330" s="1170" t="s">
        <v>4003</v>
      </c>
      <c r="C330" s="885" t="str">
        <f>B330&amp;" комплект фасадов "&amp;"для корпусов "&amp;E330&amp;", "&amp;F330</f>
        <v>ФГ 500 AL gold комплект фасадов для корпусов ВГ 500, ВГ 510</v>
      </c>
      <c r="D330" s="1177" t="s">
        <v>2682</v>
      </c>
      <c r="E330" s="1179" t="s">
        <v>2476</v>
      </c>
      <c r="F330" s="1178" t="s">
        <v>2402</v>
      </c>
      <c r="G330" s="1178"/>
      <c r="H330" s="1180"/>
      <c r="I330" s="1181">
        <v>6</v>
      </c>
      <c r="J330" s="919">
        <v>3971</v>
      </c>
      <c r="K330" s="981">
        <f t="shared" si="28"/>
        <v>2972</v>
      </c>
      <c r="L330" s="927"/>
      <c r="M330" s="929"/>
      <c r="N330" s="930"/>
    </row>
    <row r="331" spans="2:14" ht="34.799999999999997">
      <c r="B331" s="1170" t="s">
        <v>4004</v>
      </c>
      <c r="C331" s="885" t="str">
        <f>B331&amp;" комплект фасадов "&amp;"для корпусов "&amp;E331&amp;", "&amp;F331</f>
        <v>ФГ 600 AL gold комплект фасадов для корпусов ВГ 600, ВГ 610</v>
      </c>
      <c r="D331" s="1177" t="s">
        <v>2684</v>
      </c>
      <c r="E331" s="1179" t="s">
        <v>2477</v>
      </c>
      <c r="F331" s="1178" t="s">
        <v>2407</v>
      </c>
      <c r="G331" s="1178"/>
      <c r="H331" s="1180"/>
      <c r="I331" s="1181">
        <v>7</v>
      </c>
      <c r="J331" s="919">
        <v>4322</v>
      </c>
      <c r="K331" s="981">
        <f t="shared" si="28"/>
        <v>3234</v>
      </c>
      <c r="L331" s="927"/>
      <c r="M331" s="929"/>
      <c r="N331" s="930"/>
    </row>
    <row r="332" spans="2:14" ht="34.799999999999997">
      <c r="B332" s="1170" t="s">
        <v>4005</v>
      </c>
      <c r="C332" s="885" t="str">
        <f>B332&amp;" комплект фасадов "&amp;"для корпусов "&amp;E332&amp;", "&amp;F332&amp;", "&amp;H332</f>
        <v>ФГ 650 AL gold комплект фасадов для корпусов ВГ 650, ВГ 660, ВГ 900 У</v>
      </c>
      <c r="D332" s="1177" t="s">
        <v>2686</v>
      </c>
      <c r="E332" s="1179" t="s">
        <v>2478</v>
      </c>
      <c r="F332" s="1178" t="s">
        <v>2412</v>
      </c>
      <c r="G332" s="1178"/>
      <c r="H332" s="1180" t="s">
        <v>2687</v>
      </c>
      <c r="I332" s="1183">
        <v>8</v>
      </c>
      <c r="J332" s="919">
        <v>4498</v>
      </c>
      <c r="K332" s="981">
        <f t="shared" si="28"/>
        <v>3366</v>
      </c>
      <c r="L332" s="927"/>
      <c r="M332" s="929"/>
      <c r="N332" s="930"/>
    </row>
    <row r="333" spans="2:14" ht="34.799999999999997">
      <c r="B333" s="1170" t="s">
        <v>4006</v>
      </c>
      <c r="C333" s="885" t="str">
        <f>B333&amp;" комплект фасадов "&amp;"для корпусов "&amp;E333&amp;", "&amp;F333</f>
        <v>ФГ 800 AL gold комплект фасадов для корпусов ВГ 800, ВГ 810</v>
      </c>
      <c r="D333" s="1177" t="s">
        <v>2689</v>
      </c>
      <c r="E333" s="1179" t="s">
        <v>2479</v>
      </c>
      <c r="F333" s="1178" t="s">
        <v>2417</v>
      </c>
      <c r="G333" s="1178"/>
      <c r="H333" s="1180"/>
      <c r="I333" s="1181">
        <v>9</v>
      </c>
      <c r="J333" s="919">
        <v>6075</v>
      </c>
      <c r="K333" s="981">
        <f t="shared" si="28"/>
        <v>4546</v>
      </c>
      <c r="L333" s="927"/>
      <c r="M333" s="929"/>
      <c r="N333" s="930"/>
    </row>
    <row r="334" spans="2:14" ht="34.799999999999997">
      <c r="B334" s="1170" t="s">
        <v>3684</v>
      </c>
      <c r="C334" s="885" t="str">
        <f>B334&amp;" комплект фасадов "&amp;"для корпусов "&amp;E334&amp;", "&amp;F334</f>
        <v>ФГ 300 AL black Мору комплект фасадов для корпусов ВГ 300, ВГ 310</v>
      </c>
      <c r="D334" s="1177" t="s">
        <v>2675</v>
      </c>
      <c r="E334" s="1174" t="s">
        <v>2473</v>
      </c>
      <c r="F334" s="1173" t="s">
        <v>2386</v>
      </c>
      <c r="G334" s="1173"/>
      <c r="H334" s="1180"/>
      <c r="I334" s="1181">
        <v>4</v>
      </c>
      <c r="J334" s="919">
        <v>3671</v>
      </c>
      <c r="K334" s="977">
        <f t="shared" si="27"/>
        <v>2747</v>
      </c>
      <c r="L334" s="927"/>
      <c r="M334" s="929"/>
      <c r="N334" s="930"/>
    </row>
    <row r="335" spans="2:14" ht="34.799999999999997">
      <c r="B335" s="1170" t="s">
        <v>3685</v>
      </c>
      <c r="C335" s="885" t="str">
        <f>B335&amp;" комплект фасадов "&amp;"для корпусов "&amp;E335&amp;", "&amp;F335&amp;", "&amp;H335</f>
        <v>ФГ 400 AL black Мору комплект фасадов для корпусов ВГ 400, ВГ 410, ВГ 910 У</v>
      </c>
      <c r="D335" s="1177" t="s">
        <v>2677</v>
      </c>
      <c r="E335" s="1179" t="s">
        <v>2474</v>
      </c>
      <c r="F335" s="1178" t="s">
        <v>2392</v>
      </c>
      <c r="G335" s="1178"/>
      <c r="H335" s="1180" t="s">
        <v>2678</v>
      </c>
      <c r="I335" s="1181">
        <v>5</v>
      </c>
      <c r="J335" s="919">
        <v>4353</v>
      </c>
      <c r="K335" s="981">
        <f t="shared" si="27"/>
        <v>3257</v>
      </c>
      <c r="L335" s="927"/>
      <c r="M335" s="929"/>
      <c r="N335" s="930"/>
    </row>
    <row r="336" spans="2:14" ht="34.799999999999997">
      <c r="B336" s="1170" t="s">
        <v>3686</v>
      </c>
      <c r="C336" s="885" t="str">
        <f>B336&amp;" комплект фасадов "&amp;"для корпусов "&amp;E336&amp;", "&amp;F336</f>
        <v>ФГ 450 AL black Мору комплект фасадов для корпусов ВГ 450, ВГ 460</v>
      </c>
      <c r="D336" s="1177" t="s">
        <v>2680</v>
      </c>
      <c r="E336" s="1179" t="s">
        <v>2475</v>
      </c>
      <c r="F336" s="1178" t="s">
        <v>2397</v>
      </c>
      <c r="G336" s="1178"/>
      <c r="H336" s="1180"/>
      <c r="I336" s="1181">
        <v>5</v>
      </c>
      <c r="J336" s="919">
        <v>4710</v>
      </c>
      <c r="K336" s="981">
        <f t="shared" si="27"/>
        <v>3525</v>
      </c>
      <c r="L336" s="927"/>
      <c r="M336" s="929"/>
      <c r="N336" s="930"/>
    </row>
    <row r="337" spans="2:14" ht="34.799999999999997">
      <c r="B337" s="1170" t="s">
        <v>3687</v>
      </c>
      <c r="C337" s="885" t="str">
        <f>B337&amp;" комплект фасадов "&amp;"для корпусов "&amp;E337&amp;", "&amp;F337</f>
        <v>ФГ 500 AL black Мору комплект фасадов для корпусов ВГ 500, ВГ 510</v>
      </c>
      <c r="D337" s="1177" t="s">
        <v>2682</v>
      </c>
      <c r="E337" s="1179" t="s">
        <v>2476</v>
      </c>
      <c r="F337" s="1178" t="s">
        <v>2402</v>
      </c>
      <c r="G337" s="1178"/>
      <c r="H337" s="1180"/>
      <c r="I337" s="1181">
        <v>6</v>
      </c>
      <c r="J337" s="919">
        <v>5054</v>
      </c>
      <c r="K337" s="981">
        <f t="shared" si="27"/>
        <v>3782</v>
      </c>
      <c r="L337" s="927"/>
      <c r="M337" s="929"/>
      <c r="N337" s="930"/>
    </row>
    <row r="338" spans="2:14" ht="34.799999999999997">
      <c r="B338" s="1170" t="s">
        <v>3688</v>
      </c>
      <c r="C338" s="885" t="str">
        <f>B338&amp;" комплект фасадов "&amp;"для корпусов "&amp;E338&amp;", "&amp;F338</f>
        <v>ФГ 600 AL black Мору комплект фасадов для корпусов ВГ 600, ВГ 610</v>
      </c>
      <c r="D338" s="1177" t="s">
        <v>2684</v>
      </c>
      <c r="E338" s="1179" t="s">
        <v>2477</v>
      </c>
      <c r="F338" s="1178" t="s">
        <v>2407</v>
      </c>
      <c r="G338" s="1178"/>
      <c r="H338" s="1180"/>
      <c r="I338" s="1181">
        <v>7</v>
      </c>
      <c r="J338" s="919">
        <v>5751</v>
      </c>
      <c r="K338" s="981">
        <f t="shared" si="27"/>
        <v>4303</v>
      </c>
      <c r="L338" s="927"/>
      <c r="M338" s="929"/>
      <c r="N338" s="930"/>
    </row>
    <row r="339" spans="2:14" ht="34.799999999999997">
      <c r="B339" s="1170" t="s">
        <v>3689</v>
      </c>
      <c r="C339" s="885" t="str">
        <f>B339&amp;" комплект фасадов "&amp;"для корпусов "&amp;E339&amp;", "&amp;F339&amp;", "&amp;H339</f>
        <v>ФГ 650 AL black Мору комплект фасадов для корпусов ВГ 650, ВГ 660, ВГ 900 У</v>
      </c>
      <c r="D339" s="1177" t="s">
        <v>2686</v>
      </c>
      <c r="E339" s="1179" t="s">
        <v>2478</v>
      </c>
      <c r="F339" s="1178" t="s">
        <v>2412</v>
      </c>
      <c r="G339" s="1178"/>
      <c r="H339" s="1180" t="s">
        <v>2687</v>
      </c>
      <c r="I339" s="1183">
        <v>8</v>
      </c>
      <c r="J339" s="919">
        <v>6093</v>
      </c>
      <c r="K339" s="981">
        <f t="shared" si="27"/>
        <v>4559</v>
      </c>
      <c r="L339" s="927"/>
      <c r="M339" s="929"/>
      <c r="N339" s="930"/>
    </row>
    <row r="340" spans="2:14" ht="34.799999999999997">
      <c r="B340" s="1170" t="s">
        <v>3690</v>
      </c>
      <c r="C340" s="885" t="str">
        <f>B340&amp;" комплект фасадов "&amp;"для корпусов "&amp;E340&amp;", "&amp;F340</f>
        <v>ФГ 800 AL black Мору комплект фасадов для корпусов ВГ 800, ВГ 810</v>
      </c>
      <c r="D340" s="1177" t="s">
        <v>2689</v>
      </c>
      <c r="E340" s="1179" t="s">
        <v>2479</v>
      </c>
      <c r="F340" s="1178" t="s">
        <v>2417</v>
      </c>
      <c r="G340" s="1178"/>
      <c r="H340" s="1180"/>
      <c r="I340" s="1181">
        <v>9</v>
      </c>
      <c r="J340" s="919">
        <v>7134</v>
      </c>
      <c r="K340" s="981">
        <f t="shared" si="27"/>
        <v>5338</v>
      </c>
      <c r="L340" s="927"/>
      <c r="M340" s="929"/>
      <c r="N340" s="930"/>
    </row>
    <row r="341" spans="2:14" ht="34.799999999999997">
      <c r="B341" s="1170" t="s">
        <v>3691</v>
      </c>
      <c r="C341" s="885" t="str">
        <f>B341&amp;" комплект фасадов "&amp;"для корпусов "&amp;E341&amp;", "&amp;F341</f>
        <v>ФГ 300 AL gold Мору комплект фасадов для корпусов ВГ 300, ВГ 310</v>
      </c>
      <c r="D341" s="1177" t="s">
        <v>2675</v>
      </c>
      <c r="E341" s="1174" t="s">
        <v>2473</v>
      </c>
      <c r="F341" s="1173" t="s">
        <v>2386</v>
      </c>
      <c r="G341" s="1173"/>
      <c r="H341" s="1180"/>
      <c r="I341" s="1181">
        <v>4</v>
      </c>
      <c r="J341" s="919">
        <v>3671</v>
      </c>
      <c r="K341" s="981">
        <f t="shared" si="27"/>
        <v>2747</v>
      </c>
      <c r="L341" s="927"/>
      <c r="M341" s="929"/>
      <c r="N341" s="930"/>
    </row>
    <row r="342" spans="2:14" ht="34.799999999999997">
      <c r="B342" s="1170" t="s">
        <v>3692</v>
      </c>
      <c r="C342" s="885" t="str">
        <f>B342&amp;" комплект фасадов "&amp;"для корпусов "&amp;E342&amp;", "&amp;F342&amp;", "&amp;H342</f>
        <v>ФГ 400 AL gold Мору комплект фасадов для корпусов ВГ 400, ВГ 410, ВГ 910 У</v>
      </c>
      <c r="D342" s="1177" t="s">
        <v>2677</v>
      </c>
      <c r="E342" s="1179" t="s">
        <v>2474</v>
      </c>
      <c r="F342" s="1178" t="s">
        <v>2392</v>
      </c>
      <c r="G342" s="1178"/>
      <c r="H342" s="1180" t="s">
        <v>2678</v>
      </c>
      <c r="I342" s="1181">
        <v>5</v>
      </c>
      <c r="J342" s="919">
        <v>4353</v>
      </c>
      <c r="K342" s="981">
        <f t="shared" si="27"/>
        <v>3257</v>
      </c>
      <c r="L342" s="927"/>
      <c r="M342" s="929"/>
      <c r="N342" s="930"/>
    </row>
    <row r="343" spans="2:14" ht="34.799999999999997">
      <c r="B343" s="1170" t="s">
        <v>3693</v>
      </c>
      <c r="C343" s="885" t="str">
        <f>B343&amp;" комплект фасадов "&amp;"для корпусов "&amp;E343&amp;", "&amp;F343</f>
        <v>ФГ 450 AL gold Мору комплект фасадов для корпусов ВГ 450, ВГ 460</v>
      </c>
      <c r="D343" s="1177" t="s">
        <v>2680</v>
      </c>
      <c r="E343" s="1179" t="s">
        <v>2475</v>
      </c>
      <c r="F343" s="1178" t="s">
        <v>2397</v>
      </c>
      <c r="G343" s="1178"/>
      <c r="H343" s="1180"/>
      <c r="I343" s="1181">
        <v>5</v>
      </c>
      <c r="J343" s="919">
        <v>4710</v>
      </c>
      <c r="K343" s="981">
        <f t="shared" si="27"/>
        <v>3525</v>
      </c>
      <c r="L343" s="927"/>
      <c r="M343" s="929"/>
      <c r="N343" s="930"/>
    </row>
    <row r="344" spans="2:14" ht="34.799999999999997">
      <c r="B344" s="1170" t="s">
        <v>3694</v>
      </c>
      <c r="C344" s="885" t="str">
        <f>B344&amp;" комплект фасадов "&amp;"для корпусов "&amp;E344&amp;", "&amp;F344</f>
        <v>ФГ 500 AL gold Мору комплект фасадов для корпусов ВГ 500, ВГ 510</v>
      </c>
      <c r="D344" s="1177" t="s">
        <v>2682</v>
      </c>
      <c r="E344" s="1179" t="s">
        <v>2476</v>
      </c>
      <c r="F344" s="1178" t="s">
        <v>2402</v>
      </c>
      <c r="G344" s="1178"/>
      <c r="H344" s="1180"/>
      <c r="I344" s="1181">
        <v>6</v>
      </c>
      <c r="J344" s="919">
        <v>5054</v>
      </c>
      <c r="K344" s="981">
        <f t="shared" si="27"/>
        <v>3782</v>
      </c>
      <c r="L344" s="927"/>
      <c r="M344" s="929"/>
      <c r="N344" s="930"/>
    </row>
    <row r="345" spans="2:14" ht="34.799999999999997">
      <c r="B345" s="1170" t="s">
        <v>3695</v>
      </c>
      <c r="C345" s="885" t="str">
        <f>B345&amp;" комплект фасадов "&amp;"для корпусов "&amp;E345&amp;", "&amp;F345</f>
        <v>ФГ 600 AL gold Мору комплект фасадов для корпусов ВГ 600, ВГ 610</v>
      </c>
      <c r="D345" s="1177" t="s">
        <v>2684</v>
      </c>
      <c r="E345" s="1179" t="s">
        <v>2477</v>
      </c>
      <c r="F345" s="1178" t="s">
        <v>2407</v>
      </c>
      <c r="G345" s="1178"/>
      <c r="H345" s="1180"/>
      <c r="I345" s="1181">
        <v>7</v>
      </c>
      <c r="J345" s="919">
        <v>5751</v>
      </c>
      <c r="K345" s="981">
        <f t="shared" si="27"/>
        <v>4303</v>
      </c>
      <c r="L345" s="927"/>
      <c r="M345" s="929"/>
      <c r="N345" s="930"/>
    </row>
    <row r="346" spans="2:14" ht="34.799999999999997">
      <c r="B346" s="1170" t="s">
        <v>3696</v>
      </c>
      <c r="C346" s="885" t="str">
        <f>B346&amp;" комплект фасадов "&amp;"для корпусов "&amp;E346&amp;", "&amp;F346&amp;", "&amp;H346</f>
        <v>ФГ 650 AL gold Мору комплект фасадов для корпусов ВГ 650, ВГ 660, ВГ 900 У</v>
      </c>
      <c r="D346" s="1177" t="s">
        <v>2686</v>
      </c>
      <c r="E346" s="1179" t="s">
        <v>2478</v>
      </c>
      <c r="F346" s="1178" t="s">
        <v>2412</v>
      </c>
      <c r="G346" s="1178"/>
      <c r="H346" s="1180" t="s">
        <v>2687</v>
      </c>
      <c r="I346" s="1183">
        <v>8</v>
      </c>
      <c r="J346" s="919">
        <v>6093</v>
      </c>
      <c r="K346" s="981">
        <f t="shared" si="27"/>
        <v>4559</v>
      </c>
      <c r="L346" s="927"/>
      <c r="M346" s="929"/>
      <c r="N346" s="930"/>
    </row>
    <row r="347" spans="2:14" ht="34.799999999999997">
      <c r="B347" s="1170" t="s">
        <v>3697</v>
      </c>
      <c r="C347" s="885" t="str">
        <f>B347&amp;" комплект фасадов "&amp;"для корпусов "&amp;E347&amp;", "&amp;F347</f>
        <v>ФГ 800 AL gold Мору комплект фасадов для корпусов ВГ 800, ВГ 810</v>
      </c>
      <c r="D347" s="1177" t="s">
        <v>2689</v>
      </c>
      <c r="E347" s="1179" t="s">
        <v>2479</v>
      </c>
      <c r="F347" s="1178" t="s">
        <v>2417</v>
      </c>
      <c r="G347" s="1178"/>
      <c r="H347" s="1180"/>
      <c r="I347" s="1181">
        <v>9</v>
      </c>
      <c r="J347" s="919">
        <v>7134</v>
      </c>
      <c r="K347" s="981">
        <f t="shared" si="27"/>
        <v>5338</v>
      </c>
      <c r="L347" s="927"/>
      <c r="M347" s="929"/>
      <c r="N347" s="930"/>
    </row>
    <row r="348" spans="2:14" ht="45">
      <c r="B348" s="1698" t="s">
        <v>2690</v>
      </c>
      <c r="C348" s="1684"/>
      <c r="D348" s="1684"/>
      <c r="E348" s="1684"/>
      <c r="F348" s="1684"/>
      <c r="G348" s="1684"/>
      <c r="H348" s="1684"/>
      <c r="I348" s="1684"/>
      <c r="J348" s="1684"/>
      <c r="K348" s="1684"/>
      <c r="L348" s="927"/>
      <c r="M348" s="929"/>
      <c r="N348" s="930"/>
    </row>
    <row r="349" spans="2:14" ht="34.799999999999997">
      <c r="B349" s="1169" t="s">
        <v>3896</v>
      </c>
      <c r="C349" s="885" t="str">
        <f>B349&amp;" комплект фасадов "&amp;"для корпусов "&amp;H349</f>
        <v>ПБ 360 У Александрия комплект фасадов для корпусов ВГ 900 У</v>
      </c>
      <c r="D349" s="1172" t="s">
        <v>2692</v>
      </c>
      <c r="E349" s="1173"/>
      <c r="F349" s="1174"/>
      <c r="G349" s="1174"/>
      <c r="H349" s="1111" t="s">
        <v>2687</v>
      </c>
      <c r="I349" s="1175">
        <v>1</v>
      </c>
      <c r="J349" s="979">
        <v>131</v>
      </c>
      <c r="K349" s="977">
        <f>ROUNDUP(CEILING(J349*(1-скидка),1)*(1+наценка),1)</f>
        <v>99</v>
      </c>
      <c r="L349" s="927"/>
      <c r="M349" s="929"/>
      <c r="N349" s="930"/>
    </row>
    <row r="350" spans="2:14" ht="34.799999999999997">
      <c r="B350" s="1170" t="s">
        <v>3897</v>
      </c>
      <c r="C350" s="885" t="str">
        <f>B350&amp;" комплект фасадов "&amp;"для корпусов "&amp;H350</f>
        <v>ПБ 361 У Александрия комплект фасадов для корпусов ВГ 910 У</v>
      </c>
      <c r="D350" s="1177" t="s">
        <v>2694</v>
      </c>
      <c r="E350" s="1178"/>
      <c r="F350" s="1179"/>
      <c r="G350" s="1179"/>
      <c r="H350" s="1180" t="s">
        <v>2678</v>
      </c>
      <c r="I350" s="1181">
        <v>1</v>
      </c>
      <c r="J350" s="976">
        <v>164</v>
      </c>
      <c r="K350" s="981">
        <f>ROUNDUP(CEILING(J350*(1-скидка),1)*(1+наценка),1)</f>
        <v>123</v>
      </c>
      <c r="L350" s="927"/>
      <c r="M350" s="929"/>
      <c r="N350" s="930"/>
    </row>
    <row r="351" spans="2:14" ht="306.75" customHeight="1" thickBot="1">
      <c r="B351" s="1588" t="s">
        <v>4027</v>
      </c>
      <c r="C351" s="1589"/>
      <c r="D351" s="1678"/>
      <c r="E351" s="1589"/>
      <c r="F351" s="1589"/>
      <c r="G351" s="1589"/>
      <c r="H351" s="1589"/>
      <c r="I351" s="1678"/>
      <c r="J351" s="1589"/>
      <c r="K351" s="1589"/>
      <c r="L351" s="800"/>
      <c r="M351" s="787"/>
      <c r="N351" s="788"/>
    </row>
    <row r="352" spans="2:14" ht="45">
      <c r="B352" s="1605" t="s">
        <v>2695</v>
      </c>
      <c r="C352" s="1606"/>
      <c r="D352" s="1606"/>
      <c r="E352" s="1606"/>
      <c r="F352" s="1606"/>
      <c r="G352" s="1606"/>
      <c r="H352" s="1606"/>
      <c r="I352" s="1606"/>
      <c r="J352" s="1606"/>
      <c r="K352" s="1606"/>
      <c r="L352" s="927"/>
      <c r="M352" s="929"/>
      <c r="N352" s="930"/>
    </row>
    <row r="353" spans="2:14" ht="40.5" customHeight="1">
      <c r="B353" s="1169" t="s">
        <v>3898</v>
      </c>
      <c r="C353" s="885" t="str">
        <f t="shared" ref="C353:C360" si="29">B353&amp;" комплект боковых фасадов "&amp;E353</f>
        <v>ПБ 360 Александрия комплект боковых фасадов для верхних горизонтальных 360 (глубина 300)</v>
      </c>
      <c r="D353" s="1172" t="s">
        <v>2697</v>
      </c>
      <c r="E353" s="1720" t="s">
        <v>2698</v>
      </c>
      <c r="F353" s="1720"/>
      <c r="G353" s="1720"/>
      <c r="H353" s="1720"/>
      <c r="I353" s="1175">
        <v>2</v>
      </c>
      <c r="J353" s="979">
        <v>504</v>
      </c>
      <c r="K353" s="977">
        <f t="shared" ref="K353:K364" si="30">ROUNDUP(CEILING(J353*(1-скидка),1)*(1+наценка),1)</f>
        <v>378</v>
      </c>
      <c r="L353" s="927"/>
      <c r="M353" s="929"/>
      <c r="N353" s="930"/>
    </row>
    <row r="354" spans="2:14" ht="40.5" customHeight="1">
      <c r="B354" s="1170" t="s">
        <v>3899</v>
      </c>
      <c r="C354" s="885" t="str">
        <f t="shared" si="29"/>
        <v>ПБ 361 Александрия комплект боковых фасадов для верхних горизонтальных 360 (глубина 550)</v>
      </c>
      <c r="D354" s="1177" t="s">
        <v>2700</v>
      </c>
      <c r="E354" s="1718" t="s">
        <v>2701</v>
      </c>
      <c r="F354" s="1718"/>
      <c r="G354" s="1718"/>
      <c r="H354" s="1718"/>
      <c r="I354" s="1181">
        <v>3</v>
      </c>
      <c r="J354" s="976">
        <v>951</v>
      </c>
      <c r="K354" s="981">
        <f t="shared" si="30"/>
        <v>712</v>
      </c>
      <c r="L354" s="927"/>
      <c r="M354" s="929"/>
      <c r="N354" s="930"/>
    </row>
    <row r="355" spans="2:14" ht="40.5" customHeight="1">
      <c r="B355" s="1170" t="s">
        <v>3900</v>
      </c>
      <c r="C355" s="885" t="str">
        <f t="shared" si="29"/>
        <v>ПБ 460 Александрия комплект боковых фасадов для верхних горизонтальных 460 (глубина 300)</v>
      </c>
      <c r="D355" s="1172" t="s">
        <v>2703</v>
      </c>
      <c r="E355" s="1718" t="s">
        <v>2704</v>
      </c>
      <c r="F355" s="1718"/>
      <c r="G355" s="1718"/>
      <c r="H355" s="1718"/>
      <c r="I355" s="1181">
        <v>2</v>
      </c>
      <c r="J355" s="976">
        <v>643</v>
      </c>
      <c r="K355" s="981">
        <f t="shared" si="30"/>
        <v>482</v>
      </c>
      <c r="L355" s="927"/>
      <c r="M355" s="929"/>
      <c r="N355" s="930"/>
    </row>
    <row r="356" spans="2:14" ht="40.5" customHeight="1">
      <c r="B356" s="1170" t="s">
        <v>3901</v>
      </c>
      <c r="C356" s="885" t="str">
        <f t="shared" si="29"/>
        <v>ПБ 461 Александрия комплект боковых фасадов для верхних горизонтальных 460 (глубина 550)</v>
      </c>
      <c r="D356" s="1172" t="s">
        <v>2706</v>
      </c>
      <c r="E356" s="1718" t="s">
        <v>2707</v>
      </c>
      <c r="F356" s="1718"/>
      <c r="G356" s="1718"/>
      <c r="H356" s="1718"/>
      <c r="I356" s="1181">
        <v>4</v>
      </c>
      <c r="J356" s="976">
        <v>1215</v>
      </c>
      <c r="K356" s="981">
        <f t="shared" si="30"/>
        <v>910</v>
      </c>
      <c r="L356" s="927"/>
      <c r="M356" s="929"/>
      <c r="N356" s="930"/>
    </row>
    <row r="357" spans="2:14" ht="40.5" customHeight="1">
      <c r="B357" s="1170" t="s">
        <v>3902</v>
      </c>
      <c r="C357" s="885" t="str">
        <f t="shared" si="29"/>
        <v>ПБ 720 В Александрия комплект боковых фасадов для верхних шкафов 720</v>
      </c>
      <c r="D357" s="1177" t="s">
        <v>2709</v>
      </c>
      <c r="E357" s="1718" t="s">
        <v>2710</v>
      </c>
      <c r="F357" s="1718"/>
      <c r="G357" s="1718"/>
      <c r="H357" s="1718"/>
      <c r="I357" s="1181">
        <v>3</v>
      </c>
      <c r="J357" s="976">
        <v>1003</v>
      </c>
      <c r="K357" s="981">
        <f t="shared" si="30"/>
        <v>751</v>
      </c>
      <c r="L357" s="927"/>
      <c r="M357" s="929"/>
      <c r="N357" s="930"/>
    </row>
    <row r="358" spans="2:14" ht="40.5" customHeight="1">
      <c r="B358" s="1170" t="s">
        <v>3903</v>
      </c>
      <c r="C358" s="885" t="str">
        <f t="shared" si="29"/>
        <v>ПБ 720 Н Александрия комплект боковых фасадов для всех нижних шкафов</v>
      </c>
      <c r="D358" s="1177" t="s">
        <v>2712</v>
      </c>
      <c r="E358" s="1718" t="s">
        <v>3965</v>
      </c>
      <c r="F358" s="1718"/>
      <c r="G358" s="1718"/>
      <c r="H358" s="1718"/>
      <c r="I358" s="1181">
        <v>6</v>
      </c>
      <c r="J358" s="976">
        <v>1895</v>
      </c>
      <c r="K358" s="981">
        <f t="shared" si="30"/>
        <v>1418</v>
      </c>
      <c r="L358" s="927"/>
      <c r="M358" s="929"/>
      <c r="N358" s="930"/>
    </row>
    <row r="359" spans="2:14" ht="40.5" customHeight="1">
      <c r="B359" s="1170" t="s">
        <v>3904</v>
      </c>
      <c r="C359" s="885" t="str">
        <f t="shared" si="29"/>
        <v>ПБ 920 Александрия комплект боковых фасадов для верхних шкафов 920</v>
      </c>
      <c r="D359" s="1177" t="s">
        <v>2714</v>
      </c>
      <c r="E359" s="1718" t="s">
        <v>2715</v>
      </c>
      <c r="F359" s="1718"/>
      <c r="G359" s="1718"/>
      <c r="H359" s="1718"/>
      <c r="I359" s="1183">
        <v>5</v>
      </c>
      <c r="J359" s="976">
        <v>1279</v>
      </c>
      <c r="K359" s="981">
        <f t="shared" si="30"/>
        <v>957</v>
      </c>
      <c r="L359" s="927"/>
      <c r="M359" s="929"/>
      <c r="N359" s="930"/>
    </row>
    <row r="360" spans="2:14" ht="40.5" customHeight="1">
      <c r="B360" s="884" t="s">
        <v>3905</v>
      </c>
      <c r="C360" s="885" t="str">
        <f t="shared" si="29"/>
        <v>ПБ 2040 Александрия комплект боковых фасадов для пеналов 2140</v>
      </c>
      <c r="D360" s="893" t="s">
        <v>3729</v>
      </c>
      <c r="E360" s="1680" t="s">
        <v>2716</v>
      </c>
      <c r="F360" s="1680"/>
      <c r="G360" s="1680"/>
      <c r="H360" s="1680"/>
      <c r="I360" s="1319">
        <v>15</v>
      </c>
      <c r="J360" s="976">
        <v>5359</v>
      </c>
      <c r="K360" s="981">
        <f t="shared" si="30"/>
        <v>4010</v>
      </c>
      <c r="L360" s="927"/>
      <c r="M360" s="929"/>
      <c r="N360" s="930"/>
    </row>
    <row r="361" spans="2:14" ht="40.5" customHeight="1">
      <c r="B361" s="884" t="s">
        <v>3906</v>
      </c>
      <c r="C361" s="885" t="str">
        <f>B361&amp;" комплект боковых фасадов "&amp;E361</f>
        <v>ПБ 2240 В Александрия комплект боковых фасадов для пеналов 2340</v>
      </c>
      <c r="D361" s="893" t="s">
        <v>3730</v>
      </c>
      <c r="E361" s="1680" t="s">
        <v>2717</v>
      </c>
      <c r="F361" s="1680"/>
      <c r="G361" s="1680"/>
      <c r="H361" s="1680"/>
      <c r="I361" s="1319">
        <v>16</v>
      </c>
      <c r="J361" s="976">
        <v>5883</v>
      </c>
      <c r="K361" s="981">
        <f t="shared" si="30"/>
        <v>4402</v>
      </c>
      <c r="L361" s="927"/>
      <c r="M361" s="929"/>
      <c r="N361" s="930"/>
    </row>
    <row r="362" spans="2:14" ht="40.5" customHeight="1">
      <c r="B362" s="884" t="s">
        <v>3956</v>
      </c>
      <c r="C362" s="885" t="str">
        <f>B362&amp;" комплект боковых фасадов "&amp;E362</f>
        <v>ПБ 300 Александрия Ф-04 комплект боковых фасадов для пеналов ПТ 570</v>
      </c>
      <c r="D362" s="893" t="s">
        <v>3798</v>
      </c>
      <c r="E362" s="1680" t="s">
        <v>3801</v>
      </c>
      <c r="F362" s="1680"/>
      <c r="G362" s="1680"/>
      <c r="H362" s="1680"/>
      <c r="I362" s="1319">
        <v>20</v>
      </c>
      <c r="J362" s="976">
        <v>3133</v>
      </c>
      <c r="K362" s="981">
        <f t="shared" si="30"/>
        <v>2345</v>
      </c>
      <c r="L362" s="927"/>
      <c r="M362" s="929"/>
      <c r="N362" s="930"/>
    </row>
    <row r="363" spans="2:14" ht="40.5" customHeight="1">
      <c r="B363" s="884" t="s">
        <v>3957</v>
      </c>
      <c r="C363" s="885" t="str">
        <f>B363&amp;" комплект боковых фасадов "&amp;E363</f>
        <v>ПБ 300 В Александрия Ф-03 комплект боковых фасадов для пеналов ПТ 570 В</v>
      </c>
      <c r="D363" s="893" t="s">
        <v>3799</v>
      </c>
      <c r="E363" s="1680" t="s">
        <v>3800</v>
      </c>
      <c r="F363" s="1680"/>
      <c r="G363" s="1680"/>
      <c r="H363" s="1680"/>
      <c r="I363" s="1319">
        <v>22</v>
      </c>
      <c r="J363" s="976">
        <v>3441</v>
      </c>
      <c r="K363" s="981">
        <f t="shared" si="30"/>
        <v>2575</v>
      </c>
      <c r="L363" s="927"/>
      <c r="M363" s="929"/>
      <c r="N363" s="930"/>
    </row>
    <row r="364" spans="2:14" ht="40.5" customHeight="1">
      <c r="B364" s="1320" t="s">
        <v>3958</v>
      </c>
      <c r="C364" s="1321"/>
      <c r="D364" s="893" t="s">
        <v>3799</v>
      </c>
      <c r="E364" s="1680" t="s">
        <v>3800</v>
      </c>
      <c r="F364" s="1680"/>
      <c r="G364" s="1680"/>
      <c r="H364" s="1680"/>
      <c r="I364" s="1319">
        <v>22</v>
      </c>
      <c r="J364" s="1322">
        <v>3441</v>
      </c>
      <c r="K364" s="981">
        <f t="shared" si="30"/>
        <v>2575</v>
      </c>
      <c r="L364" s="927"/>
      <c r="M364" s="929"/>
      <c r="N364" s="930"/>
    </row>
    <row r="365" spans="2:14" ht="187.5" customHeight="1" thickBot="1">
      <c r="B365" s="1588" t="s">
        <v>3568</v>
      </c>
      <c r="C365" s="1589"/>
      <c r="D365" s="1589"/>
      <c r="E365" s="1589"/>
      <c r="F365" s="1589"/>
      <c r="G365" s="1589"/>
      <c r="H365" s="1589"/>
      <c r="I365" s="1589"/>
      <c r="J365" s="1589"/>
      <c r="K365" s="1589"/>
      <c r="L365" s="927"/>
      <c r="M365" s="929"/>
      <c r="N365" s="930"/>
    </row>
    <row r="366" spans="2:14" ht="45">
      <c r="B366" s="1605" t="s">
        <v>3698</v>
      </c>
      <c r="C366" s="1606"/>
      <c r="D366" s="1606"/>
      <c r="E366" s="1606"/>
      <c r="F366" s="1606"/>
      <c r="G366" s="1606"/>
      <c r="H366" s="1606"/>
      <c r="I366" s="1606"/>
      <c r="J366" s="1606"/>
      <c r="K366" s="1606"/>
      <c r="L366" s="927"/>
      <c r="M366" s="929"/>
      <c r="N366" s="930"/>
    </row>
    <row r="367" spans="2:14" ht="40.5" customHeight="1">
      <c r="B367" s="910" t="s">
        <v>3907</v>
      </c>
      <c r="C367" s="911" t="s">
        <v>3907</v>
      </c>
      <c r="D367" s="912" t="s">
        <v>3704</v>
      </c>
      <c r="E367" s="1696"/>
      <c r="F367" s="1696"/>
      <c r="G367" s="1696"/>
      <c r="H367" s="1696"/>
      <c r="I367" s="913">
        <v>4.5</v>
      </c>
      <c r="J367" s="914">
        <v>901</v>
      </c>
      <c r="K367" s="977">
        <f>ROUNDUP(CEILING(J367*(1-скидка),1)*(1+наценка),1)</f>
        <v>675</v>
      </c>
      <c r="L367" s="927"/>
      <c r="M367" s="929"/>
      <c r="N367" s="930"/>
    </row>
    <row r="368" spans="2:14" ht="39" customHeight="1">
      <c r="B368" s="916" t="s">
        <v>3908</v>
      </c>
      <c r="C368" s="762" t="s">
        <v>3908</v>
      </c>
      <c r="D368" s="917" t="s">
        <v>3705</v>
      </c>
      <c r="E368" s="1697"/>
      <c r="F368" s="1697"/>
      <c r="G368" s="1697"/>
      <c r="H368" s="1697"/>
      <c r="I368" s="918">
        <v>7</v>
      </c>
      <c r="J368" s="919">
        <v>1379</v>
      </c>
      <c r="K368" s="981">
        <f>ROUNDUP(CEILING(J368*(1-скидка),1)*(1+наценка),1)</f>
        <v>1032</v>
      </c>
      <c r="L368" s="927"/>
      <c r="M368" s="929"/>
      <c r="N368" s="930"/>
    </row>
    <row r="369" spans="2:14" ht="142.5" customHeight="1" thickBot="1">
      <c r="B369" s="1588" t="s">
        <v>3707</v>
      </c>
      <c r="C369" s="1589"/>
      <c r="D369" s="1678"/>
      <c r="E369" s="1589"/>
      <c r="F369" s="1589"/>
      <c r="G369" s="1589"/>
      <c r="H369" s="1589"/>
      <c r="I369" s="1678"/>
      <c r="J369" s="1589"/>
      <c r="K369" s="1589"/>
      <c r="L369" s="800"/>
      <c r="M369" s="787"/>
      <c r="N369" s="788"/>
    </row>
  </sheetData>
  <mergeCells count="63">
    <mergeCell ref="E368:H368"/>
    <mergeCell ref="B369:K369"/>
    <mergeCell ref="E359:H359"/>
    <mergeCell ref="E360:H360"/>
    <mergeCell ref="E363:H363"/>
    <mergeCell ref="B365:K365"/>
    <mergeCell ref="B366:K366"/>
    <mergeCell ref="E367:H367"/>
    <mergeCell ref="E361:H361"/>
    <mergeCell ref="E362:H362"/>
    <mergeCell ref="E364:H364"/>
    <mergeCell ref="E358:H358"/>
    <mergeCell ref="B308:K308"/>
    <mergeCell ref="B311:K311"/>
    <mergeCell ref="B312:K312"/>
    <mergeCell ref="B348:K348"/>
    <mergeCell ref="B351:K351"/>
    <mergeCell ref="B352:K352"/>
    <mergeCell ref="E353:H353"/>
    <mergeCell ref="E354:H354"/>
    <mergeCell ref="E355:H355"/>
    <mergeCell ref="E356:H356"/>
    <mergeCell ref="E357:H357"/>
    <mergeCell ref="B258:K258"/>
    <mergeCell ref="B116:K116"/>
    <mergeCell ref="B117:K117"/>
    <mergeCell ref="B123:K123"/>
    <mergeCell ref="B124:K124"/>
    <mergeCell ref="B203:K203"/>
    <mergeCell ref="B205:K205"/>
    <mergeCell ref="B206:K206"/>
    <mergeCell ref="B255:K255"/>
    <mergeCell ref="B257:K257"/>
    <mergeCell ref="M138:N138"/>
    <mergeCell ref="B98:K98"/>
    <mergeCell ref="B99:K99"/>
    <mergeCell ref="B102:K102"/>
    <mergeCell ref="B103:K103"/>
    <mergeCell ref="B109:K109"/>
    <mergeCell ref="B110:K110"/>
    <mergeCell ref="B96:K96"/>
    <mergeCell ref="L4:N6"/>
    <mergeCell ref="B7:K7"/>
    <mergeCell ref="M8:N8"/>
    <mergeCell ref="B69:K69"/>
    <mergeCell ref="B70:K70"/>
    <mergeCell ref="B80:K80"/>
    <mergeCell ref="B82:K82"/>
    <mergeCell ref="B85:K85"/>
    <mergeCell ref="B86:K86"/>
    <mergeCell ref="E94:H94"/>
    <mergeCell ref="E95:H95"/>
    <mergeCell ref="D1:M1"/>
    <mergeCell ref="M2:N2"/>
    <mergeCell ref="B3:N3"/>
    <mergeCell ref="B4:B6"/>
    <mergeCell ref="C4:C6"/>
    <mergeCell ref="D4:D6"/>
    <mergeCell ref="E4:H6"/>
    <mergeCell ref="I4:I6"/>
    <mergeCell ref="J4:J6"/>
    <mergeCell ref="K4:K6"/>
    <mergeCell ref="H2:K2"/>
  </mergeCells>
  <hyperlinks>
    <hyperlink ref="B1" location="main!A1" display="НАЗАД" xr:uid="{00000000-0004-0000-2A00-000000000000}"/>
  </hyperlinks>
  <printOptions horizontalCentered="1"/>
  <pageMargins left="0" right="0" top="0.39370078740157483" bottom="0.39370078740157483" header="0" footer="0"/>
  <pageSetup paperSize="9" scale="24" fitToHeight="0" orientation="landscape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rowBreaks count="4" manualBreakCount="4">
    <brk id="81" min="1" max="13" man="1"/>
    <brk id="102" min="1" max="13" man="1"/>
    <brk id="123" min="1" max="13" man="1"/>
    <brk id="205" min="1" max="13" man="1"/>
  </rowBreaks>
  <drawing r:id="rId2"/>
  <legacyDrawing r:id="rId3"/>
  <controls>
    <mc:AlternateContent xmlns:mc="http://schemas.openxmlformats.org/markup-compatibility/2006">
      <mc:Choice Requires="x14">
        <control shapeId="808964" r:id="rId4" name="Label2">
          <controlPr defaultSize="0" autoLine="0" r:id="rId5">
            <anchor moveWithCells="1">
              <from>
                <xdr:col>13</xdr:col>
                <xdr:colOff>2065020</xdr:colOff>
                <xdr:row>0</xdr:row>
                <xdr:rowOff>121920</xdr:rowOff>
              </from>
              <to>
                <xdr:col>13</xdr:col>
                <xdr:colOff>3550920</xdr:colOff>
                <xdr:row>0</xdr:row>
                <xdr:rowOff>502920</xdr:rowOff>
              </to>
            </anchor>
          </controlPr>
        </control>
      </mc:Choice>
      <mc:Fallback>
        <control shapeId="808964" r:id="rId4" name="Label2"/>
      </mc:Fallback>
    </mc:AlternateContent>
    <mc:AlternateContent xmlns:mc="http://schemas.openxmlformats.org/markup-compatibility/2006">
      <mc:Choice Requires="x14">
        <control shapeId="808963" r:id="rId6" name="Label1">
          <controlPr defaultSize="0" autoLine="0" r:id="rId7">
            <anchor moveWithCells="1">
              <from>
                <xdr:col>12</xdr:col>
                <xdr:colOff>4953000</xdr:colOff>
                <xdr:row>0</xdr:row>
                <xdr:rowOff>106680</xdr:rowOff>
              </from>
              <to>
                <xdr:col>13</xdr:col>
                <xdr:colOff>922020</xdr:colOff>
                <xdr:row>0</xdr:row>
                <xdr:rowOff>487680</xdr:rowOff>
              </to>
            </anchor>
          </controlPr>
        </control>
      </mc:Choice>
      <mc:Fallback>
        <control shapeId="808963" r:id="rId6" name="Label1"/>
      </mc:Fallback>
    </mc:AlternateContent>
    <mc:AlternateContent xmlns:mc="http://schemas.openxmlformats.org/markup-compatibility/2006">
      <mc:Choice Requires="x14">
        <control shapeId="808962" r:id="rId8" name="TextBox2">
          <controlPr defaultSize="0" autoFill="0" autoLine="0" linkedCell="скидка!F7" r:id="rId9">
            <anchor moveWithCells="1">
              <from>
                <xdr:col>13</xdr:col>
                <xdr:colOff>3619500</xdr:colOff>
                <xdr:row>0</xdr:row>
                <xdr:rowOff>106680</xdr:rowOff>
              </from>
              <to>
                <xdr:col>13</xdr:col>
                <xdr:colOff>4381500</xdr:colOff>
                <xdr:row>0</xdr:row>
                <xdr:rowOff>487680</xdr:rowOff>
              </to>
            </anchor>
          </controlPr>
        </control>
      </mc:Choice>
      <mc:Fallback>
        <control shapeId="808962" r:id="rId8" name="TextBox2"/>
      </mc:Fallback>
    </mc:AlternateContent>
    <mc:AlternateContent xmlns:mc="http://schemas.openxmlformats.org/markup-compatibility/2006">
      <mc:Choice Requires="x14">
        <control shapeId="808961" r:id="rId10" name="TextBox1">
          <controlPr defaultSize="0" autoFill="0" autoLine="0" linkedCell="скидка!F3" r:id="rId11">
            <anchor moveWithCells="1">
              <from>
                <xdr:col>13</xdr:col>
                <xdr:colOff>1219200</xdr:colOff>
                <xdr:row>0</xdr:row>
                <xdr:rowOff>106680</xdr:rowOff>
              </from>
              <to>
                <xdr:col>13</xdr:col>
                <xdr:colOff>1981200</xdr:colOff>
                <xdr:row>0</xdr:row>
                <xdr:rowOff>487680</xdr:rowOff>
              </to>
            </anchor>
          </controlPr>
        </control>
      </mc:Choice>
      <mc:Fallback>
        <control shapeId="808961" r:id="rId10" name="TextBox1"/>
      </mc:Fallback>
    </mc:AlternateContent>
  </control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Лист42">
    <pageSetUpPr fitToPage="1"/>
  </sheetPr>
  <dimension ref="A1:N75"/>
  <sheetViews>
    <sheetView showGridLines="0" showRowColHeaders="0" view="pageBreakPreview" zoomScale="40" zoomScaleNormal="40" zoomScaleSheetLayoutView="4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45.88671875" style="60" customWidth="1"/>
    <col min="3" max="3" width="30.109375" style="60" hidden="1" customWidth="1"/>
    <col min="4" max="4" width="48.33203125" style="60" customWidth="1"/>
    <col min="5" max="5" width="15.5546875" style="60" customWidth="1"/>
    <col min="6" max="10" width="25.6640625" style="61" customWidth="1"/>
    <col min="11" max="11" width="25.6640625" style="62" customWidth="1"/>
    <col min="12" max="12" width="2.6640625" style="62" customWidth="1"/>
    <col min="13" max="13" width="35.44140625" style="62" customWidth="1"/>
    <col min="14" max="14" width="130.6640625" style="63" customWidth="1"/>
    <col min="15" max="15" width="6.6640625" style="60" customWidth="1"/>
    <col min="16" max="16384" width="9.109375" style="60"/>
  </cols>
  <sheetData>
    <row r="1" spans="1:14" ht="46.2">
      <c r="B1" s="70" t="s">
        <v>57</v>
      </c>
      <c r="C1" s="70"/>
      <c r="D1" s="1369" t="str">
        <f>B3</f>
        <v>Прайс-лист Кухни Лайк готовые решения</v>
      </c>
      <c r="E1" s="1369"/>
      <c r="F1" s="1369"/>
      <c r="G1" s="1369"/>
      <c r="H1" s="1369"/>
      <c r="I1" s="1369"/>
      <c r="J1" s="1369"/>
      <c r="K1" s="1369"/>
      <c r="L1" s="1369"/>
      <c r="M1" s="1369"/>
      <c r="N1" s="59"/>
    </row>
    <row r="2" spans="1:14" s="80" customFormat="1" ht="129" customHeight="1">
      <c r="A2" s="78" t="s">
        <v>0</v>
      </c>
      <c r="B2" s="81"/>
      <c r="C2" s="81"/>
      <c r="D2" s="79"/>
      <c r="E2" s="79"/>
      <c r="F2" s="79"/>
      <c r="G2" s="79"/>
      <c r="H2" s="1386" t="s">
        <v>4031</v>
      </c>
      <c r="I2" s="1386"/>
      <c r="J2" s="1386"/>
      <c r="K2" s="1386"/>
      <c r="L2" s="79"/>
      <c r="M2" s="1336"/>
      <c r="N2" s="1336"/>
    </row>
    <row r="3" spans="1:14" s="86" customFormat="1" ht="61.2" thickBot="1">
      <c r="A3" s="58"/>
      <c r="B3" s="1370" t="s">
        <v>3251</v>
      </c>
      <c r="C3" s="1370"/>
      <c r="D3" s="1370"/>
      <c r="E3" s="1370"/>
      <c r="F3" s="1370"/>
      <c r="G3" s="1370"/>
      <c r="H3" s="1370"/>
      <c r="I3" s="1370"/>
      <c r="J3" s="1370"/>
      <c r="K3" s="1370"/>
      <c r="L3" s="1370"/>
      <c r="M3" s="1370"/>
      <c r="N3" s="1370"/>
    </row>
    <row r="4" spans="1:14" ht="18.75" customHeight="1">
      <c r="B4" s="1388" t="s">
        <v>1</v>
      </c>
      <c r="C4" s="1391" t="s">
        <v>1255</v>
      </c>
      <c r="D4" s="1730" t="s">
        <v>2</v>
      </c>
      <c r="E4" s="1397" t="s">
        <v>3</v>
      </c>
      <c r="F4" s="1484" t="s">
        <v>3253</v>
      </c>
      <c r="G4" s="1485"/>
      <c r="H4" s="1483" t="s">
        <v>3254</v>
      </c>
      <c r="I4" s="1485"/>
      <c r="J4" s="1483" t="s">
        <v>3255</v>
      </c>
      <c r="K4" s="1485"/>
      <c r="L4" s="1379" t="s">
        <v>6</v>
      </c>
      <c r="M4" s="1379"/>
      <c r="N4" s="1380"/>
    </row>
    <row r="5" spans="1:14" ht="15.75" customHeight="1">
      <c r="B5" s="1389"/>
      <c r="C5" s="1392"/>
      <c r="D5" s="1731"/>
      <c r="E5" s="1398"/>
      <c r="F5" s="1500"/>
      <c r="G5" s="1488"/>
      <c r="H5" s="1486"/>
      <c r="I5" s="1488"/>
      <c r="J5" s="1486"/>
      <c r="K5" s="1488"/>
      <c r="L5" s="1381"/>
      <c r="M5" s="1381"/>
      <c r="N5" s="1382"/>
    </row>
    <row r="6" spans="1:14" ht="45.75" customHeight="1" thickBot="1">
      <c r="B6" s="1449"/>
      <c r="C6" s="1392"/>
      <c r="D6" s="1732"/>
      <c r="E6" s="1434"/>
      <c r="F6" s="1490"/>
      <c r="G6" s="1491"/>
      <c r="H6" s="1489"/>
      <c r="I6" s="1491"/>
      <c r="J6" s="1489"/>
      <c r="K6" s="1491"/>
      <c r="L6" s="1381"/>
      <c r="M6" s="1381"/>
      <c r="N6" s="1382"/>
    </row>
    <row r="7" spans="1:14" ht="41.25" customHeight="1" thickBot="1">
      <c r="B7" s="1449"/>
      <c r="C7" s="1392"/>
      <c r="D7" s="1733"/>
      <c r="E7" s="1399"/>
      <c r="F7" s="1038" t="s">
        <v>3256</v>
      </c>
      <c r="G7" s="1038" t="s">
        <v>3257</v>
      </c>
      <c r="H7" s="1038" t="s">
        <v>3256</v>
      </c>
      <c r="I7" s="1039" t="s">
        <v>3257</v>
      </c>
      <c r="J7" s="1040" t="s">
        <v>3256</v>
      </c>
      <c r="K7" s="1038" t="s">
        <v>3257</v>
      </c>
      <c r="L7" s="1383"/>
      <c r="M7" s="1383"/>
      <c r="N7" s="1384"/>
    </row>
    <row r="8" spans="1:14" ht="41.25" customHeight="1">
      <c r="B8" s="1041" t="s">
        <v>3258</v>
      </c>
      <c r="C8" s="1062" t="s">
        <v>1427</v>
      </c>
      <c r="D8" s="357" t="s">
        <v>3303</v>
      </c>
      <c r="E8" s="1066">
        <v>71</v>
      </c>
      <c r="F8" s="1068">
        <v>9471</v>
      </c>
      <c r="G8" s="1069">
        <f>ROUNDUP(CEILING(F8*(1-скидка),1)*(1+наценка),1)</f>
        <v>7087</v>
      </c>
      <c r="H8" s="919">
        <v>10868</v>
      </c>
      <c r="I8" s="1072">
        <f>ROUNDUP(CEILING(H8*(1-скидка),1)*(1+наценка),1)</f>
        <v>8132</v>
      </c>
      <c r="J8" s="1068">
        <v>10868</v>
      </c>
      <c r="K8" s="1069">
        <f>ROUNDUP(CEILING(J8*(1-скидка),1)*(1+наценка),1)</f>
        <v>8132</v>
      </c>
      <c r="L8" s="47"/>
      <c r="M8" s="1726" t="s">
        <v>3263</v>
      </c>
      <c r="N8" s="1727"/>
    </row>
    <row r="9" spans="1:14" ht="41.25" customHeight="1">
      <c r="B9" s="767" t="s">
        <v>3259</v>
      </c>
      <c r="C9" s="1063" t="s">
        <v>1428</v>
      </c>
      <c r="D9" s="1065" t="s">
        <v>3261</v>
      </c>
      <c r="E9" s="355">
        <v>128</v>
      </c>
      <c r="F9" s="1070">
        <v>14018</v>
      </c>
      <c r="G9" s="1048">
        <f>ROUNDUP(CEILING(F9*(1-скидка),1)*(1+наценка),1)</f>
        <v>10489</v>
      </c>
      <c r="H9" s="919">
        <v>16275</v>
      </c>
      <c r="I9" s="1072">
        <f>ROUNDUP(CEILING(H9*(1-скидка),1)*(1+наценка),1)</f>
        <v>12177</v>
      </c>
      <c r="J9" s="1070">
        <v>16275</v>
      </c>
      <c r="K9" s="1048">
        <f>ROUNDUP(CEILING(J9*(1-скидка),1)*(1+наценка),1)</f>
        <v>12177</v>
      </c>
      <c r="L9" s="43"/>
      <c r="M9" s="1723" t="s">
        <v>3264</v>
      </c>
      <c r="N9" s="1724"/>
    </row>
    <row r="10" spans="1:14" ht="41.25" customHeight="1" thickBot="1">
      <c r="A10" s="60"/>
      <c r="B10" s="1042" t="s">
        <v>3260</v>
      </c>
      <c r="C10" s="1064" t="s">
        <v>1574</v>
      </c>
      <c r="D10" s="359" t="s">
        <v>3262</v>
      </c>
      <c r="E10" s="356">
        <v>160</v>
      </c>
      <c r="F10" s="1071">
        <v>18480</v>
      </c>
      <c r="G10" s="1049">
        <f>ROUNDUP(CEILING(F10*(1-скидка),1)*(1+наценка),1)</f>
        <v>13827</v>
      </c>
      <c r="H10" s="1067">
        <v>21105</v>
      </c>
      <c r="I10" s="1073">
        <f>ROUNDUP(CEILING(H10*(1-скидка),1)*(1+наценка),1)</f>
        <v>15791</v>
      </c>
      <c r="J10" s="1071">
        <v>21105</v>
      </c>
      <c r="K10" s="1049">
        <f>ROUNDUP(CEILING(J10*(1-скидка),1)*(1+наценка),1)</f>
        <v>15791</v>
      </c>
      <c r="L10" s="43"/>
      <c r="M10" s="1723" t="s">
        <v>3265</v>
      </c>
      <c r="N10" s="1724"/>
    </row>
    <row r="11" spans="1:14" ht="41.25" customHeight="1">
      <c r="A11" s="60"/>
      <c r="B11" s="451"/>
      <c r="C11" s="695"/>
      <c r="D11" s="265"/>
      <c r="E11" s="265"/>
      <c r="F11" s="381"/>
      <c r="G11" s="381"/>
      <c r="H11" s="381"/>
      <c r="I11" s="381"/>
      <c r="J11" s="381"/>
      <c r="K11" s="266"/>
      <c r="L11" s="43"/>
      <c r="M11" s="1723" t="s">
        <v>3266</v>
      </c>
      <c r="N11" s="1724"/>
    </row>
    <row r="12" spans="1:14" ht="41.25" customHeight="1">
      <c r="A12" s="60"/>
      <c r="B12" s="451"/>
      <c r="C12" s="695"/>
      <c r="D12" s="265"/>
      <c r="E12" s="265"/>
      <c r="F12" s="381"/>
      <c r="G12" s="381"/>
      <c r="H12" s="381"/>
      <c r="I12" s="381"/>
      <c r="J12" s="381"/>
      <c r="K12" s="266"/>
      <c r="L12" s="43"/>
      <c r="M12" s="1728" t="s">
        <v>3267</v>
      </c>
      <c r="N12" s="1729"/>
    </row>
    <row r="13" spans="1:14" ht="41.25" customHeight="1">
      <c r="A13" s="60"/>
      <c r="B13" s="451"/>
      <c r="C13" s="695"/>
      <c r="D13" s="265"/>
      <c r="E13" s="265"/>
      <c r="F13" s="381"/>
      <c r="G13" s="381"/>
      <c r="H13" s="381"/>
      <c r="I13" s="381"/>
      <c r="J13" s="381"/>
      <c r="K13" s="266"/>
      <c r="L13" s="43"/>
      <c r="M13" s="1723" t="s">
        <v>3268</v>
      </c>
      <c r="N13" s="1724"/>
    </row>
    <row r="14" spans="1:14" ht="41.25" customHeight="1">
      <c r="A14" s="60"/>
      <c r="B14" s="451"/>
      <c r="C14" s="695"/>
      <c r="D14" s="265"/>
      <c r="E14" s="265"/>
      <c r="F14" s="381"/>
      <c r="G14" s="381"/>
      <c r="H14" s="381"/>
      <c r="I14" s="381"/>
      <c r="J14" s="381"/>
      <c r="K14" s="266"/>
      <c r="L14" s="43"/>
      <c r="M14" s="1723" t="s">
        <v>3269</v>
      </c>
      <c r="N14" s="1724"/>
    </row>
    <row r="15" spans="1:14" ht="41.25" customHeight="1">
      <c r="A15" s="60"/>
      <c r="B15" s="451"/>
      <c r="C15" s="695"/>
      <c r="D15" s="265"/>
      <c r="E15" s="265"/>
      <c r="F15" s="381"/>
      <c r="G15" s="381"/>
      <c r="H15" s="381"/>
      <c r="I15" s="381"/>
      <c r="J15" s="381"/>
      <c r="K15" s="266"/>
      <c r="L15" s="43"/>
      <c r="M15" s="1500"/>
      <c r="N15" s="1488"/>
    </row>
    <row r="16" spans="1:14" ht="41.25" customHeight="1">
      <c r="A16" s="60"/>
      <c r="B16" s="451"/>
      <c r="C16" s="695"/>
      <c r="D16" s="265"/>
      <c r="E16" s="265"/>
      <c r="F16" s="381"/>
      <c r="G16" s="381"/>
      <c r="H16" s="381"/>
      <c r="I16" s="381"/>
      <c r="J16" s="381"/>
      <c r="K16" s="266"/>
      <c r="L16" s="43"/>
      <c r="M16" s="1721" t="s">
        <v>3270</v>
      </c>
      <c r="N16" s="1722"/>
    </row>
    <row r="17" spans="1:14" ht="41.25" customHeight="1">
      <c r="A17" s="60"/>
      <c r="B17" s="451"/>
      <c r="C17" s="695"/>
      <c r="D17" s="265"/>
      <c r="E17" s="265"/>
      <c r="F17" s="381"/>
      <c r="G17" s="381"/>
      <c r="H17" s="381"/>
      <c r="I17" s="381"/>
      <c r="J17" s="381"/>
      <c r="K17" s="266"/>
      <c r="L17" s="43"/>
      <c r="M17" s="1725" t="s">
        <v>3271</v>
      </c>
      <c r="N17" s="1724"/>
    </row>
    <row r="18" spans="1:14" ht="41.25" customHeight="1">
      <c r="A18" s="60"/>
      <c r="B18" s="451"/>
      <c r="C18" s="695"/>
      <c r="D18" s="265"/>
      <c r="E18" s="265"/>
      <c r="F18" s="381"/>
      <c r="G18" s="381"/>
      <c r="H18" s="381"/>
      <c r="I18" s="381"/>
      <c r="J18" s="381"/>
      <c r="K18" s="266"/>
      <c r="L18" s="43"/>
      <c r="M18" s="1721" t="s">
        <v>3272</v>
      </c>
      <c r="N18" s="1722"/>
    </row>
    <row r="19" spans="1:14" ht="41.25" customHeight="1">
      <c r="A19" s="60"/>
      <c r="B19" s="1736" t="s">
        <v>3302</v>
      </c>
      <c r="C19" s="1737"/>
      <c r="D19" s="1737"/>
      <c r="E19" s="1737"/>
      <c r="F19" s="1737"/>
      <c r="G19" s="1737"/>
      <c r="H19" s="1737"/>
      <c r="I19" s="1737"/>
      <c r="J19" s="1737"/>
      <c r="K19" s="266"/>
      <c r="L19" s="43"/>
      <c r="M19" s="1734" t="s">
        <v>3273</v>
      </c>
      <c r="N19" s="1735"/>
    </row>
    <row r="20" spans="1:14" ht="41.25" customHeight="1" thickBot="1">
      <c r="A20" s="60"/>
      <c r="B20" s="451"/>
      <c r="C20" s="695"/>
      <c r="D20" s="265"/>
      <c r="E20" s="265"/>
      <c r="F20" s="381"/>
      <c r="G20" s="381"/>
      <c r="H20" s="381"/>
      <c r="I20" s="381"/>
      <c r="J20" s="381"/>
      <c r="K20" s="266"/>
      <c r="L20" s="43"/>
      <c r="M20" s="180"/>
      <c r="N20" s="1024"/>
    </row>
    <row r="21" spans="1:14" ht="18.75" customHeight="1">
      <c r="B21" s="1388" t="s">
        <v>1</v>
      </c>
      <c r="C21" s="1391" t="s">
        <v>1255</v>
      </c>
      <c r="D21" s="1730" t="s">
        <v>2</v>
      </c>
      <c r="E21" s="1397" t="s">
        <v>3</v>
      </c>
      <c r="F21" s="1484" t="s">
        <v>3253</v>
      </c>
      <c r="G21" s="1485"/>
      <c r="H21" s="1483" t="s">
        <v>3254</v>
      </c>
      <c r="I21" s="1485"/>
      <c r="J21" s="1483" t="s">
        <v>3255</v>
      </c>
      <c r="K21" s="1485"/>
      <c r="L21" s="1379" t="s">
        <v>6</v>
      </c>
      <c r="M21" s="1379"/>
      <c r="N21" s="1380"/>
    </row>
    <row r="22" spans="1:14" ht="15.75" customHeight="1">
      <c r="B22" s="1389"/>
      <c r="C22" s="1392"/>
      <c r="D22" s="1731"/>
      <c r="E22" s="1398"/>
      <c r="F22" s="1500"/>
      <c r="G22" s="1488"/>
      <c r="H22" s="1486"/>
      <c r="I22" s="1488"/>
      <c r="J22" s="1486"/>
      <c r="K22" s="1488"/>
      <c r="L22" s="1381"/>
      <c r="M22" s="1381"/>
      <c r="N22" s="1382"/>
    </row>
    <row r="23" spans="1:14" ht="45.75" customHeight="1" thickBot="1">
      <c r="B23" s="1449"/>
      <c r="C23" s="1392"/>
      <c r="D23" s="1732"/>
      <c r="E23" s="1434"/>
      <c r="F23" s="1490"/>
      <c r="G23" s="1491"/>
      <c r="H23" s="1489"/>
      <c r="I23" s="1491"/>
      <c r="J23" s="1489"/>
      <c r="K23" s="1491"/>
      <c r="L23" s="1381"/>
      <c r="M23" s="1381"/>
      <c r="N23" s="1382"/>
    </row>
    <row r="24" spans="1:14" ht="41.25" customHeight="1" thickBot="1">
      <c r="B24" s="1449"/>
      <c r="C24" s="1392"/>
      <c r="D24" s="1733"/>
      <c r="E24" s="1399"/>
      <c r="F24" s="1038" t="s">
        <v>3256</v>
      </c>
      <c r="G24" s="1038" t="s">
        <v>3257</v>
      </c>
      <c r="H24" s="1038" t="s">
        <v>3256</v>
      </c>
      <c r="I24" s="1039" t="s">
        <v>3257</v>
      </c>
      <c r="J24" s="1040" t="s">
        <v>3256</v>
      </c>
      <c r="K24" s="1038" t="s">
        <v>3257</v>
      </c>
      <c r="L24" s="1383"/>
      <c r="M24" s="1383"/>
      <c r="N24" s="1384"/>
    </row>
    <row r="25" spans="1:14" ht="41.25" customHeight="1">
      <c r="B25" s="1041" t="s">
        <v>3275</v>
      </c>
      <c r="C25" s="1062" t="s">
        <v>1427</v>
      </c>
      <c r="D25" s="357" t="s">
        <v>3303</v>
      </c>
      <c r="E25" s="1066">
        <v>71</v>
      </c>
      <c r="F25" s="1068">
        <v>10605</v>
      </c>
      <c r="G25" s="1069">
        <f>ROUNDUP(CEILING(F25*(1-скидка),1)*(1+наценка),1)</f>
        <v>7935</v>
      </c>
      <c r="H25" s="919">
        <v>12390</v>
      </c>
      <c r="I25" s="1072">
        <f>ROUNDUP(CEILING(H25*(1-скидка),1)*(1+наценка),1)</f>
        <v>9271</v>
      </c>
      <c r="J25" s="1068">
        <v>12390</v>
      </c>
      <c r="K25" s="1069">
        <f>ROUNDUP(CEILING(J25*(1-скидка),1)*(1+наценка),1)</f>
        <v>9271</v>
      </c>
      <c r="L25" s="47"/>
      <c r="M25" s="1726" t="s">
        <v>3263</v>
      </c>
      <c r="N25" s="1727"/>
    </row>
    <row r="26" spans="1:14" ht="41.25" customHeight="1">
      <c r="B26" s="767" t="s">
        <v>3276</v>
      </c>
      <c r="C26" s="1063" t="s">
        <v>1428</v>
      </c>
      <c r="D26" s="1065" t="s">
        <v>3261</v>
      </c>
      <c r="E26" s="355">
        <v>128</v>
      </c>
      <c r="F26" s="1070">
        <v>15015</v>
      </c>
      <c r="G26" s="1048">
        <f>ROUNDUP(CEILING(F26*(1-скидка),1)*(1+наценка),1)</f>
        <v>11235</v>
      </c>
      <c r="H26" s="919">
        <v>17010</v>
      </c>
      <c r="I26" s="1072">
        <f>ROUNDUP(CEILING(H26*(1-скидка),1)*(1+наценка),1)</f>
        <v>12727</v>
      </c>
      <c r="J26" s="1070">
        <v>17010</v>
      </c>
      <c r="K26" s="1048">
        <f>ROUNDUP(CEILING(J26*(1-скидка),1)*(1+наценка),1)</f>
        <v>12727</v>
      </c>
      <c r="L26" s="43"/>
      <c r="M26" s="1723" t="s">
        <v>3264</v>
      </c>
      <c r="N26" s="1724"/>
    </row>
    <row r="27" spans="1:14" ht="41.25" customHeight="1" thickBot="1">
      <c r="A27" s="60"/>
      <c r="B27" s="1042" t="s">
        <v>3277</v>
      </c>
      <c r="C27" s="1064" t="s">
        <v>1574</v>
      </c>
      <c r="D27" s="359" t="s">
        <v>3262</v>
      </c>
      <c r="E27" s="356">
        <v>160</v>
      </c>
      <c r="F27" s="1071">
        <v>20160</v>
      </c>
      <c r="G27" s="1049">
        <f>ROUNDUP(CEILING(F27*(1-скидка),1)*(1+наценка),1)</f>
        <v>15084</v>
      </c>
      <c r="H27" s="1067">
        <v>22260</v>
      </c>
      <c r="I27" s="1073">
        <f>ROUNDUP(CEILING(H27*(1-скидка),1)*(1+наценка),1)</f>
        <v>16655</v>
      </c>
      <c r="J27" s="1071">
        <v>22260</v>
      </c>
      <c r="K27" s="1049">
        <f>ROUNDUP(CEILING(J27*(1-скидка),1)*(1+наценка),1)</f>
        <v>16655</v>
      </c>
      <c r="L27" s="43"/>
      <c r="M27" s="1723" t="s">
        <v>3265</v>
      </c>
      <c r="N27" s="1724"/>
    </row>
    <row r="28" spans="1:14" ht="41.25" customHeight="1">
      <c r="A28" s="60"/>
      <c r="B28" s="451"/>
      <c r="C28" s="695"/>
      <c r="D28" s="265"/>
      <c r="E28" s="265"/>
      <c r="F28" s="381"/>
      <c r="G28" s="381"/>
      <c r="H28" s="381"/>
      <c r="I28" s="381"/>
      <c r="J28" s="381"/>
      <c r="K28" s="266"/>
      <c r="L28" s="43"/>
      <c r="M28" s="1723" t="s">
        <v>3266</v>
      </c>
      <c r="N28" s="1724"/>
    </row>
    <row r="29" spans="1:14" ht="41.25" customHeight="1">
      <c r="A29" s="60"/>
      <c r="B29" s="451"/>
      <c r="C29" s="695"/>
      <c r="D29" s="265"/>
      <c r="E29" s="265"/>
      <c r="F29" s="381"/>
      <c r="G29" s="381"/>
      <c r="H29" s="381"/>
      <c r="I29" s="381"/>
      <c r="J29" s="381"/>
      <c r="K29" s="266"/>
      <c r="L29" s="43"/>
      <c r="M29" s="1728" t="s">
        <v>3267</v>
      </c>
      <c r="N29" s="1729"/>
    </row>
    <row r="30" spans="1:14" ht="41.25" customHeight="1">
      <c r="A30" s="60"/>
      <c r="B30" s="451"/>
      <c r="C30" s="695"/>
      <c r="D30" s="265"/>
      <c r="E30" s="265"/>
      <c r="F30" s="381"/>
      <c r="G30" s="381"/>
      <c r="H30" s="381"/>
      <c r="I30" s="381"/>
      <c r="J30" s="381"/>
      <c r="K30" s="266"/>
      <c r="L30" s="43"/>
      <c r="M30" s="1723" t="s">
        <v>3278</v>
      </c>
      <c r="N30" s="1724"/>
    </row>
    <row r="31" spans="1:14" ht="41.25" customHeight="1">
      <c r="A31" s="60"/>
      <c r="B31" s="451"/>
      <c r="C31" s="695"/>
      <c r="D31" s="265"/>
      <c r="E31" s="265"/>
      <c r="F31" s="381"/>
      <c r="G31" s="381"/>
      <c r="H31" s="381"/>
      <c r="I31" s="381"/>
      <c r="J31" s="381"/>
      <c r="K31" s="266"/>
      <c r="L31" s="43"/>
      <c r="M31" s="1723" t="s">
        <v>3279</v>
      </c>
      <c r="N31" s="1724"/>
    </row>
    <row r="32" spans="1:14" ht="41.25" customHeight="1">
      <c r="A32" s="60"/>
      <c r="B32" s="451"/>
      <c r="C32" s="695"/>
      <c r="D32" s="265"/>
      <c r="E32" s="265"/>
      <c r="F32" s="381"/>
      <c r="G32" s="381"/>
      <c r="H32" s="381"/>
      <c r="I32" s="381"/>
      <c r="J32" s="381"/>
      <c r="K32" s="266"/>
      <c r="L32" s="43"/>
      <c r="M32" s="1721" t="s">
        <v>3280</v>
      </c>
      <c r="N32" s="1722"/>
    </row>
    <row r="33" spans="1:14" ht="41.25" customHeight="1">
      <c r="A33" s="60"/>
      <c r="B33" s="451"/>
      <c r="C33" s="695"/>
      <c r="D33" s="265"/>
      <c r="E33" s="265"/>
      <c r="F33" s="381"/>
      <c r="G33" s="381"/>
      <c r="H33" s="381"/>
      <c r="I33" s="381"/>
      <c r="J33" s="381"/>
      <c r="K33" s="266"/>
      <c r="L33" s="43"/>
      <c r="M33" s="1721" t="s">
        <v>3270</v>
      </c>
      <c r="N33" s="1722"/>
    </row>
    <row r="34" spans="1:14" ht="41.25" customHeight="1">
      <c r="A34" s="60"/>
      <c r="B34" s="451"/>
      <c r="C34" s="695"/>
      <c r="D34" s="265"/>
      <c r="E34" s="265"/>
      <c r="F34" s="381"/>
      <c r="G34" s="381"/>
      <c r="H34" s="381"/>
      <c r="I34" s="381"/>
      <c r="J34" s="381"/>
      <c r="K34" s="266"/>
      <c r="L34" s="43"/>
      <c r="M34" s="1725" t="s">
        <v>3271</v>
      </c>
      <c r="N34" s="1738"/>
    </row>
    <row r="35" spans="1:14" ht="41.25" customHeight="1">
      <c r="A35" s="60"/>
      <c r="B35" s="451"/>
      <c r="C35" s="695"/>
      <c r="D35" s="265"/>
      <c r="E35" s="265"/>
      <c r="F35" s="381"/>
      <c r="G35" s="381"/>
      <c r="H35" s="381"/>
      <c r="I35" s="381"/>
      <c r="J35" s="381"/>
      <c r="K35" s="266"/>
      <c r="L35" s="43"/>
      <c r="M35" s="1721" t="s">
        <v>3272</v>
      </c>
      <c r="N35" s="1722"/>
    </row>
    <row r="36" spans="1:14" ht="41.25" customHeight="1">
      <c r="A36" s="60"/>
      <c r="B36" s="451"/>
      <c r="C36" s="695"/>
      <c r="D36" s="265"/>
      <c r="E36" s="265"/>
      <c r="F36" s="381"/>
      <c r="G36" s="381"/>
      <c r="H36" s="381"/>
      <c r="I36" s="381"/>
      <c r="J36" s="381"/>
      <c r="K36" s="266"/>
      <c r="L36" s="43"/>
      <c r="M36" s="1076"/>
      <c r="N36" s="1043"/>
    </row>
    <row r="37" spans="1:14" ht="41.25" customHeight="1">
      <c r="A37" s="60"/>
      <c r="B37" s="1736" t="s">
        <v>3302</v>
      </c>
      <c r="C37" s="1737"/>
      <c r="D37" s="1737"/>
      <c r="E37" s="1737"/>
      <c r="F37" s="1737"/>
      <c r="G37" s="1737"/>
      <c r="H37" s="1737"/>
      <c r="I37" s="1737"/>
      <c r="J37" s="1737"/>
      <c r="K37" s="266"/>
      <c r="L37" s="43"/>
      <c r="M37" s="1734" t="s">
        <v>3273</v>
      </c>
      <c r="N37" s="1735"/>
    </row>
    <row r="38" spans="1:14" ht="41.25" customHeight="1" thickBot="1">
      <c r="A38" s="60"/>
      <c r="B38" s="451"/>
      <c r="C38" s="695"/>
      <c r="D38" s="265"/>
      <c r="E38" s="265"/>
      <c r="F38" s="381"/>
      <c r="G38" s="381"/>
      <c r="H38" s="381"/>
      <c r="I38" s="381"/>
      <c r="J38" s="381"/>
      <c r="K38" s="266"/>
      <c r="L38" s="43"/>
      <c r="M38" s="180"/>
      <c r="N38" s="1024"/>
    </row>
    <row r="39" spans="1:14" ht="18.75" customHeight="1">
      <c r="B39" s="1388" t="s">
        <v>1</v>
      </c>
      <c r="C39" s="1391" t="s">
        <v>1255</v>
      </c>
      <c r="D39" s="1730" t="s">
        <v>2</v>
      </c>
      <c r="E39" s="1397" t="s">
        <v>3</v>
      </c>
      <c r="F39" s="1484" t="s">
        <v>3253</v>
      </c>
      <c r="G39" s="1485"/>
      <c r="H39" s="1483" t="s">
        <v>3254</v>
      </c>
      <c r="I39" s="1485"/>
      <c r="J39" s="1483" t="s">
        <v>3255</v>
      </c>
      <c r="K39" s="1485"/>
      <c r="L39" s="1379" t="s">
        <v>6</v>
      </c>
      <c r="M39" s="1379"/>
      <c r="N39" s="1380"/>
    </row>
    <row r="40" spans="1:14" ht="15.75" customHeight="1">
      <c r="B40" s="1389"/>
      <c r="C40" s="1392"/>
      <c r="D40" s="1731"/>
      <c r="E40" s="1398"/>
      <c r="F40" s="1500"/>
      <c r="G40" s="1488"/>
      <c r="H40" s="1486"/>
      <c r="I40" s="1488"/>
      <c r="J40" s="1486"/>
      <c r="K40" s="1488"/>
      <c r="L40" s="1381"/>
      <c r="M40" s="1381"/>
      <c r="N40" s="1382"/>
    </row>
    <row r="41" spans="1:14" ht="45.75" customHeight="1" thickBot="1">
      <c r="B41" s="1449"/>
      <c r="C41" s="1392"/>
      <c r="D41" s="1732"/>
      <c r="E41" s="1434"/>
      <c r="F41" s="1490"/>
      <c r="G41" s="1491"/>
      <c r="H41" s="1489"/>
      <c r="I41" s="1491"/>
      <c r="J41" s="1489"/>
      <c r="K41" s="1491"/>
      <c r="L41" s="1381"/>
      <c r="M41" s="1381"/>
      <c r="N41" s="1382"/>
    </row>
    <row r="42" spans="1:14" ht="41.25" customHeight="1" thickBot="1">
      <c r="B42" s="1449"/>
      <c r="C42" s="1392"/>
      <c r="D42" s="1733"/>
      <c r="E42" s="1399"/>
      <c r="F42" s="1038" t="s">
        <v>3256</v>
      </c>
      <c r="G42" s="1038" t="s">
        <v>3257</v>
      </c>
      <c r="H42" s="1038" t="s">
        <v>3256</v>
      </c>
      <c r="I42" s="1039" t="s">
        <v>3257</v>
      </c>
      <c r="J42" s="1040" t="s">
        <v>3256</v>
      </c>
      <c r="K42" s="1038" t="s">
        <v>3257</v>
      </c>
      <c r="L42" s="1383"/>
      <c r="M42" s="1383"/>
      <c r="N42" s="1384"/>
    </row>
    <row r="43" spans="1:14" ht="41.25" customHeight="1">
      <c r="B43" s="1041" t="s">
        <v>3304</v>
      </c>
      <c r="C43" s="1062" t="s">
        <v>1427</v>
      </c>
      <c r="D43" s="357" t="s">
        <v>3303</v>
      </c>
      <c r="E43" s="1066">
        <v>71</v>
      </c>
      <c r="F43" s="1068">
        <v>11235</v>
      </c>
      <c r="G43" s="1069">
        <f>ROUNDUP(CEILING(F43*(1-скидка),1)*(1+наценка),1)</f>
        <v>8407</v>
      </c>
      <c r="H43" s="919">
        <v>12810</v>
      </c>
      <c r="I43" s="1072">
        <f>ROUNDUP(CEILING(H43*(1-скидка),1)*(1+наценка),1)</f>
        <v>9585</v>
      </c>
      <c r="J43" s="1068">
        <v>12810</v>
      </c>
      <c r="K43" s="1069">
        <f>ROUNDUP(CEILING(J43*(1-скидка),1)*(1+наценка),1)</f>
        <v>9585</v>
      </c>
      <c r="L43" s="47"/>
      <c r="M43" s="1726" t="s">
        <v>3263</v>
      </c>
      <c r="N43" s="1727"/>
    </row>
    <row r="44" spans="1:14" ht="41.25" customHeight="1">
      <c r="B44" s="767" t="s">
        <v>3305</v>
      </c>
      <c r="C44" s="1063" t="s">
        <v>1428</v>
      </c>
      <c r="D44" s="1065" t="s">
        <v>3261</v>
      </c>
      <c r="E44" s="355">
        <v>128</v>
      </c>
      <c r="F44" s="1070">
        <v>15540</v>
      </c>
      <c r="G44" s="1048">
        <f>ROUNDUP(CEILING(F44*(1-скидка),1)*(1+наценка),1)</f>
        <v>11628</v>
      </c>
      <c r="H44" s="919">
        <v>17535</v>
      </c>
      <c r="I44" s="1072">
        <f>ROUNDUP(CEILING(H44*(1-скидка),1)*(1+наценка),1)</f>
        <v>13120</v>
      </c>
      <c r="J44" s="1070">
        <v>17535</v>
      </c>
      <c r="K44" s="1048">
        <f>ROUNDUP(CEILING(J44*(1-скидка),1)*(1+наценка),1)</f>
        <v>13120</v>
      </c>
      <c r="L44" s="43"/>
      <c r="M44" s="1740" t="s">
        <v>3281</v>
      </c>
      <c r="N44" s="1741"/>
    </row>
    <row r="45" spans="1:14" ht="41.25" customHeight="1" thickBot="1">
      <c r="A45" s="60"/>
      <c r="B45" s="1042" t="s">
        <v>3306</v>
      </c>
      <c r="C45" s="1064" t="s">
        <v>1574</v>
      </c>
      <c r="D45" s="359" t="s">
        <v>3262</v>
      </c>
      <c r="E45" s="356">
        <v>160</v>
      </c>
      <c r="F45" s="1071">
        <v>20580</v>
      </c>
      <c r="G45" s="1049">
        <f>ROUNDUP(CEILING(F45*(1-скидка),1)*(1+наценка),1)</f>
        <v>15398</v>
      </c>
      <c r="H45" s="1067">
        <v>22890</v>
      </c>
      <c r="I45" s="1073">
        <f>ROUNDUP(CEILING(H45*(1-скидка),1)*(1+наценка),1)</f>
        <v>17127</v>
      </c>
      <c r="J45" s="1071">
        <v>22890</v>
      </c>
      <c r="K45" s="1049">
        <f>ROUNDUP(CEILING(J45*(1-скидка),1)*(1+наценка),1)</f>
        <v>17127</v>
      </c>
      <c r="L45" s="43"/>
      <c r="M45" s="1740"/>
      <c r="N45" s="1741"/>
    </row>
    <row r="46" spans="1:14" ht="41.25" customHeight="1">
      <c r="A46" s="60"/>
      <c r="B46" s="451"/>
      <c r="C46" s="695"/>
      <c r="D46" s="265"/>
      <c r="E46" s="265"/>
      <c r="F46" s="381"/>
      <c r="G46" s="266"/>
      <c r="H46" s="381"/>
      <c r="I46" s="381"/>
      <c r="J46" s="381"/>
      <c r="K46" s="266"/>
      <c r="L46" s="43"/>
      <c r="M46" s="1723"/>
      <c r="N46" s="1724"/>
    </row>
    <row r="47" spans="1:14" ht="41.25" customHeight="1">
      <c r="A47" s="60"/>
      <c r="B47" s="451"/>
      <c r="C47" s="695"/>
      <c r="D47" s="265"/>
      <c r="E47" s="265"/>
      <c r="F47" s="381"/>
      <c r="G47" s="266"/>
      <c r="H47" s="381"/>
      <c r="I47" s="381"/>
      <c r="J47" s="381"/>
      <c r="K47" s="266"/>
      <c r="L47" s="43"/>
      <c r="M47" s="1728" t="s">
        <v>3267</v>
      </c>
      <c r="N47" s="1729"/>
    </row>
    <row r="48" spans="1:14" ht="41.25" customHeight="1">
      <c r="A48" s="60"/>
      <c r="B48" s="451"/>
      <c r="C48" s="695"/>
      <c r="D48" s="265"/>
      <c r="E48" s="265"/>
      <c r="F48" s="381"/>
      <c r="G48" s="266"/>
      <c r="H48" s="381"/>
      <c r="I48" s="381"/>
      <c r="J48" s="381"/>
      <c r="K48" s="266"/>
      <c r="L48" s="43"/>
      <c r="M48" s="1723" t="s">
        <v>3282</v>
      </c>
      <c r="N48" s="1739"/>
    </row>
    <row r="49" spans="1:14" ht="41.25" customHeight="1">
      <c r="A49" s="60"/>
      <c r="B49" s="451"/>
      <c r="C49" s="695"/>
      <c r="D49" s="265"/>
      <c r="E49" s="265"/>
      <c r="F49" s="381"/>
      <c r="G49" s="266"/>
      <c r="H49" s="381"/>
      <c r="I49" s="381"/>
      <c r="J49" s="381"/>
      <c r="K49" s="266"/>
      <c r="L49" s="43"/>
      <c r="M49" s="1723" t="s">
        <v>3283</v>
      </c>
      <c r="N49" s="1739"/>
    </row>
    <row r="50" spans="1:14" ht="41.25" customHeight="1">
      <c r="A50" s="60"/>
      <c r="B50" s="451"/>
      <c r="C50" s="695"/>
      <c r="D50" s="265"/>
      <c r="E50" s="265"/>
      <c r="F50" s="381"/>
      <c r="G50" s="266"/>
      <c r="H50" s="381"/>
      <c r="I50" s="381"/>
      <c r="J50" s="381"/>
      <c r="K50" s="266"/>
      <c r="L50" s="43"/>
      <c r="M50" s="1742" t="s">
        <v>3284</v>
      </c>
      <c r="N50" s="1743"/>
    </row>
    <row r="51" spans="1:14" ht="41.25" customHeight="1">
      <c r="A51" s="60"/>
      <c r="B51" s="451"/>
      <c r="C51" s="695"/>
      <c r="D51" s="265"/>
      <c r="E51" s="265"/>
      <c r="F51" s="381"/>
      <c r="G51" s="266"/>
      <c r="H51" s="381"/>
      <c r="I51" s="381"/>
      <c r="J51" s="381"/>
      <c r="K51" s="266"/>
      <c r="L51" s="43"/>
      <c r="M51" s="1723" t="s">
        <v>3285</v>
      </c>
      <c r="N51" s="1739"/>
    </row>
    <row r="52" spans="1:14" ht="41.25" customHeight="1">
      <c r="A52" s="60"/>
      <c r="B52" s="451"/>
      <c r="C52" s="695"/>
      <c r="D52" s="265"/>
      <c r="E52" s="265"/>
      <c r="F52" s="381"/>
      <c r="G52" s="266"/>
      <c r="H52" s="381"/>
      <c r="I52" s="381"/>
      <c r="J52" s="381"/>
      <c r="K52" s="266"/>
      <c r="L52" s="43"/>
      <c r="M52" s="1723" t="s">
        <v>3286</v>
      </c>
      <c r="N52" s="1739"/>
    </row>
    <row r="53" spans="1:14" ht="41.25" customHeight="1">
      <c r="A53" s="60"/>
      <c r="B53" s="451"/>
      <c r="C53" s="695"/>
      <c r="D53" s="265"/>
      <c r="E53" s="265"/>
      <c r="F53" s="381"/>
      <c r="G53" s="266"/>
      <c r="H53" s="381"/>
      <c r="I53" s="381"/>
      <c r="J53" s="381"/>
      <c r="K53" s="266"/>
      <c r="L53" s="43"/>
      <c r="M53" s="1723" t="s">
        <v>3287</v>
      </c>
      <c r="N53" s="1739"/>
    </row>
    <row r="54" spans="1:14" ht="41.25" customHeight="1">
      <c r="A54" s="60"/>
      <c r="B54" s="451"/>
      <c r="C54" s="695"/>
      <c r="D54" s="265"/>
      <c r="E54" s="265"/>
      <c r="F54" s="381"/>
      <c r="G54" s="266"/>
      <c r="H54" s="381"/>
      <c r="I54" s="381"/>
      <c r="J54" s="381"/>
      <c r="K54" s="266"/>
      <c r="L54" s="43"/>
      <c r="M54" s="1725" t="s">
        <v>3270</v>
      </c>
      <c r="N54" s="1724"/>
    </row>
    <row r="55" spans="1:14" ht="41.25" customHeight="1">
      <c r="A55" s="60"/>
      <c r="B55" s="1075"/>
      <c r="C55" s="1074"/>
      <c r="D55" s="1074"/>
      <c r="E55" s="1074"/>
      <c r="F55" s="1074"/>
      <c r="G55" s="1074"/>
      <c r="H55" s="1074"/>
      <c r="I55" s="1074"/>
      <c r="J55" s="1074"/>
      <c r="K55" s="266"/>
      <c r="L55" s="43"/>
      <c r="M55" s="1725" t="s">
        <v>3271</v>
      </c>
      <c r="N55" s="1724"/>
    </row>
    <row r="56" spans="1:14" ht="41.25" customHeight="1">
      <c r="A56" s="60"/>
      <c r="B56" s="1736" t="s">
        <v>3302</v>
      </c>
      <c r="C56" s="1737"/>
      <c r="D56" s="1737"/>
      <c r="E56" s="1737"/>
      <c r="F56" s="1737"/>
      <c r="G56" s="1737"/>
      <c r="H56" s="1737"/>
      <c r="I56" s="1737"/>
      <c r="J56" s="1737"/>
      <c r="K56" s="266"/>
      <c r="L56" s="43"/>
      <c r="M56" s="1761" t="s">
        <v>3288</v>
      </c>
      <c r="N56" s="1762"/>
    </row>
    <row r="57" spans="1:14" ht="41.25" customHeight="1">
      <c r="A57" s="60"/>
      <c r="B57" s="451"/>
      <c r="C57" s="695"/>
      <c r="D57" s="265"/>
      <c r="E57" s="265"/>
      <c r="F57" s="381"/>
      <c r="G57" s="266"/>
      <c r="H57" s="381"/>
      <c r="I57" s="381"/>
      <c r="J57" s="381"/>
      <c r="K57" s="266"/>
      <c r="L57" s="43"/>
      <c r="M57" s="180"/>
      <c r="N57" s="1024"/>
    </row>
    <row r="58" spans="1:14" ht="41.25" customHeight="1" thickBot="1">
      <c r="A58" s="60"/>
      <c r="B58" s="451"/>
      <c r="C58" s="695"/>
      <c r="D58" s="265"/>
      <c r="E58" s="265"/>
      <c r="F58" s="381"/>
      <c r="G58" s="266"/>
      <c r="H58" s="381"/>
      <c r="I58" s="381"/>
      <c r="J58" s="381"/>
      <c r="K58" s="266"/>
      <c r="L58" s="43"/>
      <c r="M58" s="1734" t="s">
        <v>3273</v>
      </c>
      <c r="N58" s="1735"/>
    </row>
    <row r="59" spans="1:14" ht="41.25" customHeight="1">
      <c r="A59" s="60"/>
      <c r="B59" s="1755" t="s">
        <v>3493</v>
      </c>
      <c r="C59" s="1050"/>
      <c r="D59" s="1479" t="s">
        <v>2</v>
      </c>
      <c r="E59" s="1479" t="s">
        <v>3</v>
      </c>
      <c r="F59" s="1479" t="s">
        <v>4</v>
      </c>
      <c r="G59" s="1746" t="s">
        <v>3297</v>
      </c>
      <c r="H59" s="381"/>
      <c r="I59" s="381"/>
      <c r="J59" s="381"/>
      <c r="K59" s="266"/>
      <c r="L59" s="43"/>
      <c r="M59" s="180"/>
      <c r="N59" s="1024"/>
    </row>
    <row r="60" spans="1:14" ht="41.25" customHeight="1">
      <c r="A60" s="60"/>
      <c r="B60" s="1756"/>
      <c r="C60" s="1023"/>
      <c r="D60" s="1480"/>
      <c r="E60" s="1480"/>
      <c r="F60" s="1480"/>
      <c r="G60" s="1747"/>
      <c r="H60" s="381"/>
      <c r="I60" s="381"/>
      <c r="J60" s="381"/>
      <c r="K60" s="266"/>
      <c r="L60" s="43"/>
      <c r="M60" s="180"/>
      <c r="N60" s="1024"/>
    </row>
    <row r="61" spans="1:14" ht="41.25" customHeight="1">
      <c r="A61" s="60"/>
      <c r="B61" s="1756"/>
      <c r="C61" s="1023"/>
      <c r="D61" s="1480"/>
      <c r="E61" s="1480"/>
      <c r="F61" s="1480"/>
      <c r="G61" s="1747"/>
      <c r="H61" s="381"/>
      <c r="I61" s="381"/>
      <c r="J61" s="381"/>
      <c r="K61" s="266"/>
      <c r="L61" s="43"/>
      <c r="M61" s="180"/>
      <c r="N61" s="1024"/>
    </row>
    <row r="62" spans="1:14" ht="41.25" customHeight="1">
      <c r="A62" s="60"/>
      <c r="B62" s="1756"/>
      <c r="C62" s="1023"/>
      <c r="D62" s="1480"/>
      <c r="E62" s="1480"/>
      <c r="F62" s="1480"/>
      <c r="G62" s="1747"/>
      <c r="H62" s="381"/>
      <c r="I62" s="381"/>
      <c r="J62" s="381"/>
      <c r="K62" s="266"/>
      <c r="L62" s="43"/>
      <c r="M62" s="180"/>
      <c r="N62" s="1024"/>
    </row>
    <row r="63" spans="1:14" ht="41.25" customHeight="1" thickBot="1">
      <c r="A63" s="60"/>
      <c r="B63" s="1757"/>
      <c r="C63" s="1023"/>
      <c r="D63" s="1758"/>
      <c r="E63" s="1758"/>
      <c r="F63" s="1758"/>
      <c r="G63" s="1748"/>
      <c r="H63" s="381"/>
      <c r="I63" s="381"/>
      <c r="J63" s="381"/>
      <c r="K63" s="266"/>
      <c r="L63" s="43"/>
      <c r="M63" s="180"/>
      <c r="N63" s="1024"/>
    </row>
    <row r="64" spans="1:14" ht="41.25" customHeight="1">
      <c r="A64" s="60"/>
      <c r="B64" s="1054" t="s">
        <v>3289</v>
      </c>
      <c r="C64" s="1051"/>
      <c r="D64" s="1044" t="s">
        <v>3367</v>
      </c>
      <c r="E64" s="1047">
        <v>5.0999999999999996</v>
      </c>
      <c r="F64" s="1059">
        <v>1395</v>
      </c>
      <c r="G64" s="1025">
        <f t="shared" ref="G64:G71" si="0">ROUNDUP(CEILING(F64*(1-скидка),1)*(1+наценка),1)</f>
        <v>1044</v>
      </c>
      <c r="H64" s="381"/>
      <c r="I64" s="381"/>
      <c r="J64" s="381"/>
      <c r="K64" s="266"/>
      <c r="L64" s="43"/>
      <c r="M64" s="1763" t="s">
        <v>3298</v>
      </c>
      <c r="N64" s="1764"/>
    </row>
    <row r="65" spans="1:14" ht="41.25" customHeight="1">
      <c r="A65" s="60"/>
      <c r="B65" s="1055" t="s">
        <v>3290</v>
      </c>
      <c r="C65" s="1052"/>
      <c r="D65" s="1057" t="s">
        <v>3368</v>
      </c>
      <c r="E65" s="1058">
        <v>7.7</v>
      </c>
      <c r="F65" s="975">
        <v>2093</v>
      </c>
      <c r="G65" s="1026">
        <f t="shared" si="0"/>
        <v>1566</v>
      </c>
      <c r="H65" s="381"/>
      <c r="I65" s="381"/>
      <c r="J65" s="381"/>
      <c r="K65" s="266"/>
      <c r="L65" s="43"/>
      <c r="M65" s="1765" t="s">
        <v>3299</v>
      </c>
      <c r="N65" s="1766"/>
    </row>
    <row r="66" spans="1:14" ht="41.25" customHeight="1">
      <c r="A66" s="60"/>
      <c r="B66" s="1055" t="s">
        <v>3291</v>
      </c>
      <c r="C66" s="1052"/>
      <c r="D66" s="1057" t="s">
        <v>3369</v>
      </c>
      <c r="E66" s="1058">
        <v>12.8</v>
      </c>
      <c r="F66" s="975">
        <v>2790</v>
      </c>
      <c r="G66" s="1026">
        <f t="shared" si="0"/>
        <v>2088</v>
      </c>
      <c r="H66" s="381"/>
      <c r="I66" s="381"/>
      <c r="J66" s="381"/>
      <c r="K66" s="266"/>
      <c r="L66" s="43"/>
      <c r="M66" s="1744" t="s">
        <v>3300</v>
      </c>
      <c r="N66" s="1745"/>
    </row>
    <row r="67" spans="1:14" ht="41.25" customHeight="1">
      <c r="A67" s="60"/>
      <c r="B67" s="1055" t="s">
        <v>3292</v>
      </c>
      <c r="C67" s="1052"/>
      <c r="D67" s="1057" t="s">
        <v>3370</v>
      </c>
      <c r="E67" s="1058">
        <v>14.1</v>
      </c>
      <c r="F67" s="975">
        <v>3836</v>
      </c>
      <c r="G67" s="1026">
        <f t="shared" si="0"/>
        <v>2871</v>
      </c>
      <c r="H67" s="381"/>
      <c r="I67" s="381"/>
      <c r="J67" s="381"/>
      <c r="K67" s="266"/>
      <c r="L67" s="43"/>
      <c r="M67" s="1744" t="s">
        <v>3301</v>
      </c>
      <c r="N67" s="1745"/>
    </row>
    <row r="68" spans="1:14" ht="41.25" customHeight="1">
      <c r="A68" s="60"/>
      <c r="B68" s="1055" t="s">
        <v>3293</v>
      </c>
      <c r="C68" s="1052"/>
      <c r="D68" s="1057" t="s">
        <v>3371</v>
      </c>
      <c r="E68" s="1058">
        <v>15.4</v>
      </c>
      <c r="F68" s="975">
        <v>4184</v>
      </c>
      <c r="G68" s="1026">
        <f t="shared" si="0"/>
        <v>3131</v>
      </c>
      <c r="H68" s="381"/>
      <c r="I68" s="381"/>
      <c r="J68" s="381"/>
      <c r="K68" s="266"/>
      <c r="L68" s="43"/>
      <c r="M68" s="180"/>
      <c r="N68" s="1024"/>
    </row>
    <row r="69" spans="1:14" ht="41.25" customHeight="1">
      <c r="A69" s="60"/>
      <c r="B69" s="1055" t="s">
        <v>3294</v>
      </c>
      <c r="C69" s="1052"/>
      <c r="D69" s="1057" t="s">
        <v>3780</v>
      </c>
      <c r="E69" s="1058">
        <v>20.5</v>
      </c>
      <c r="F69" s="975">
        <v>5579</v>
      </c>
      <c r="G69" s="1026">
        <f t="shared" si="0"/>
        <v>4175</v>
      </c>
      <c r="H69" s="381"/>
      <c r="I69" s="381"/>
      <c r="J69" s="381"/>
      <c r="K69" s="266"/>
      <c r="L69" s="43"/>
      <c r="M69" s="1759" t="s">
        <v>3483</v>
      </c>
      <c r="N69" s="1760"/>
    </row>
    <row r="70" spans="1:14" ht="41.25" customHeight="1">
      <c r="A70" s="60"/>
      <c r="B70" s="1055" t="s">
        <v>3295</v>
      </c>
      <c r="C70" s="1052"/>
      <c r="D70" s="1057" t="s">
        <v>3372</v>
      </c>
      <c r="E70" s="1058">
        <v>21.8</v>
      </c>
      <c r="F70" s="975">
        <v>5927</v>
      </c>
      <c r="G70" s="1026">
        <f t="shared" si="0"/>
        <v>4435</v>
      </c>
      <c r="H70" s="381"/>
      <c r="I70" s="381"/>
      <c r="J70" s="381"/>
      <c r="K70" s="266"/>
      <c r="L70" s="43"/>
      <c r="M70" s="1759"/>
      <c r="N70" s="1760"/>
    </row>
    <row r="71" spans="1:14" ht="41.25" customHeight="1" thickBot="1">
      <c r="A71" s="60"/>
      <c r="B71" s="1056" t="s">
        <v>3296</v>
      </c>
      <c r="C71" s="1053"/>
      <c r="D71" s="1046" t="s">
        <v>3373</v>
      </c>
      <c r="E71" s="1045">
        <v>25.6</v>
      </c>
      <c r="F71" s="802">
        <v>6973</v>
      </c>
      <c r="G71" s="223">
        <f t="shared" si="0"/>
        <v>5218</v>
      </c>
      <c r="H71" s="381"/>
      <c r="I71" s="381"/>
      <c r="J71" s="381"/>
      <c r="K71" s="266"/>
      <c r="L71" s="43"/>
      <c r="M71" s="180"/>
      <c r="N71" s="1024"/>
    </row>
    <row r="72" spans="1:14" ht="41.25" customHeight="1" thickBot="1">
      <c r="A72" s="60"/>
      <c r="B72" s="451"/>
      <c r="C72" s="695"/>
      <c r="D72" s="265"/>
      <c r="E72" s="265"/>
      <c r="F72" s="381"/>
      <c r="G72" s="266"/>
      <c r="H72" s="381"/>
      <c r="I72" s="381"/>
      <c r="J72" s="381"/>
      <c r="K72" s="266"/>
      <c r="L72" s="43"/>
      <c r="M72" s="180"/>
      <c r="N72" s="1024"/>
    </row>
    <row r="73" spans="1:14" ht="41.25" customHeight="1" thickBot="1">
      <c r="A73" s="60"/>
      <c r="B73" s="1749" t="s">
        <v>2752</v>
      </c>
      <c r="C73" s="1750"/>
      <c r="D73" s="1750"/>
      <c r="E73" s="1750"/>
      <c r="F73" s="1750"/>
      <c r="G73" s="1751"/>
      <c r="H73" s="381"/>
      <c r="I73" s="381"/>
      <c r="J73" s="381"/>
      <c r="K73" s="266"/>
      <c r="L73" s="43"/>
      <c r="M73" s="180"/>
      <c r="N73" s="1024"/>
    </row>
    <row r="74" spans="1:14" ht="41.25" customHeight="1" thickBot="1">
      <c r="A74" s="60"/>
      <c r="B74" s="1752" t="s">
        <v>3274</v>
      </c>
      <c r="C74" s="1753"/>
      <c r="D74" s="1753"/>
      <c r="E74" s="1754"/>
      <c r="F74" s="1060">
        <v>394</v>
      </c>
      <c r="G74" s="1061">
        <f>ROUNDUP(CEILING(F74*(1-скидка),1)*(1+наценка),1)</f>
        <v>295</v>
      </c>
      <c r="H74" s="381"/>
      <c r="I74" s="381"/>
      <c r="J74" s="381"/>
      <c r="K74" s="266"/>
      <c r="L74" s="43"/>
      <c r="M74" s="180"/>
      <c r="N74" s="1024"/>
    </row>
    <row r="75" spans="1:14" ht="41.25" customHeight="1" thickBot="1">
      <c r="A75" s="60"/>
      <c r="B75" s="53"/>
      <c r="C75" s="688"/>
      <c r="D75" s="54"/>
      <c r="E75" s="54"/>
      <c r="F75" s="55"/>
      <c r="G75" s="55"/>
      <c r="H75" s="55"/>
      <c r="I75" s="55"/>
      <c r="J75" s="55"/>
      <c r="K75" s="55"/>
      <c r="L75" s="49"/>
      <c r="M75" s="49"/>
      <c r="N75" s="56"/>
    </row>
  </sheetData>
  <mergeCells count="80">
    <mergeCell ref="M58:N58"/>
    <mergeCell ref="M56:N56"/>
    <mergeCell ref="B56:J56"/>
    <mergeCell ref="M64:N64"/>
    <mergeCell ref="M65:N65"/>
    <mergeCell ref="M66:N66"/>
    <mergeCell ref="M67:N67"/>
    <mergeCell ref="G59:G63"/>
    <mergeCell ref="B73:G73"/>
    <mergeCell ref="B74:E74"/>
    <mergeCell ref="B59:B63"/>
    <mergeCell ref="D59:D63"/>
    <mergeCell ref="E59:E63"/>
    <mergeCell ref="F59:F63"/>
    <mergeCell ref="M69:N70"/>
    <mergeCell ref="M53:N53"/>
    <mergeCell ref="M55:N55"/>
    <mergeCell ref="M44:N45"/>
    <mergeCell ref="M54:N54"/>
    <mergeCell ref="M48:N48"/>
    <mergeCell ref="M49:N49"/>
    <mergeCell ref="M50:N50"/>
    <mergeCell ref="M51:N51"/>
    <mergeCell ref="M52:N52"/>
    <mergeCell ref="M43:N43"/>
    <mergeCell ref="M46:N46"/>
    <mergeCell ref="M47:N47"/>
    <mergeCell ref="M35:N35"/>
    <mergeCell ref="M37:N37"/>
    <mergeCell ref="H39:I41"/>
    <mergeCell ref="J39:K41"/>
    <mergeCell ref="L39:N42"/>
    <mergeCell ref="B37:J37"/>
    <mergeCell ref="M30:N30"/>
    <mergeCell ref="M31:N31"/>
    <mergeCell ref="M32:N32"/>
    <mergeCell ref="M33:N33"/>
    <mergeCell ref="M34:N34"/>
    <mergeCell ref="B39:B42"/>
    <mergeCell ref="C39:C42"/>
    <mergeCell ref="D39:D42"/>
    <mergeCell ref="E39:E42"/>
    <mergeCell ref="F39:G41"/>
    <mergeCell ref="M25:N25"/>
    <mergeCell ref="M26:N26"/>
    <mergeCell ref="M27:N27"/>
    <mergeCell ref="M28:N28"/>
    <mergeCell ref="M29:N29"/>
    <mergeCell ref="M19:N19"/>
    <mergeCell ref="B21:B24"/>
    <mergeCell ref="C21:C24"/>
    <mergeCell ref="D21:D24"/>
    <mergeCell ref="E21:E24"/>
    <mergeCell ref="F21:G23"/>
    <mergeCell ref="H21:I23"/>
    <mergeCell ref="J21:K23"/>
    <mergeCell ref="L21:N24"/>
    <mergeCell ref="B19:J19"/>
    <mergeCell ref="D1:M1"/>
    <mergeCell ref="B3:N3"/>
    <mergeCell ref="B4:B7"/>
    <mergeCell ref="C4:C7"/>
    <mergeCell ref="D4:D7"/>
    <mergeCell ref="E4:E7"/>
    <mergeCell ref="L4:N7"/>
    <mergeCell ref="F4:G6"/>
    <mergeCell ref="H4:I6"/>
    <mergeCell ref="J4:K6"/>
    <mergeCell ref="H2:K2"/>
    <mergeCell ref="M8:N8"/>
    <mergeCell ref="M10:N10"/>
    <mergeCell ref="M9:N9"/>
    <mergeCell ref="M11:N11"/>
    <mergeCell ref="M12:N12"/>
    <mergeCell ref="M18:N18"/>
    <mergeCell ref="M13:N13"/>
    <mergeCell ref="M14:N14"/>
    <mergeCell ref="M15:N15"/>
    <mergeCell ref="M16:N16"/>
    <mergeCell ref="M17:N17"/>
  </mergeCells>
  <hyperlinks>
    <hyperlink ref="B1" location="main!A1" display="НАЗАД" xr:uid="{00000000-0004-0000-2B00-000000000000}"/>
  </hyperlinks>
  <printOptions horizontalCentered="1"/>
  <pageMargins left="0" right="0" top="0.39370078740157483" bottom="0.39370078740157483" header="0" footer="0"/>
  <pageSetup paperSize="9" scale="24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      &amp;R&amp;D</oddFooter>
  </headerFooter>
  <drawing r:id="rId2"/>
  <legacyDrawing r:id="rId3"/>
  <controls>
    <mc:AlternateContent xmlns:mc="http://schemas.openxmlformats.org/markup-compatibility/2006">
      <mc:Choice Requires="x14">
        <control shapeId="738305" r:id="rId4" name="TextBox1">
          <controlPr defaultSize="0" autoFill="0" autoLine="0" linkedCell="скидка!F3" r:id="rId5">
            <anchor moveWithCells="1">
              <from>
                <xdr:col>13</xdr:col>
                <xdr:colOff>3642360</xdr:colOff>
                <xdr:row>0</xdr:row>
                <xdr:rowOff>106680</xdr:rowOff>
              </from>
              <to>
                <xdr:col>13</xdr:col>
                <xdr:colOff>4404360</xdr:colOff>
                <xdr:row>0</xdr:row>
                <xdr:rowOff>487680</xdr:rowOff>
              </to>
            </anchor>
          </controlPr>
        </control>
      </mc:Choice>
      <mc:Fallback>
        <control shapeId="738305" r:id="rId4" name="TextBox1"/>
      </mc:Fallback>
    </mc:AlternateContent>
    <mc:AlternateContent xmlns:mc="http://schemas.openxmlformats.org/markup-compatibility/2006">
      <mc:Choice Requires="x14">
        <control shapeId="738306" r:id="rId6" name="TextBox2">
          <controlPr defaultSize="0" autoFill="0" autoLine="0" autoPict="0" linkedCell="скидка!F7" r:id="rId7">
            <anchor moveWithCells="1">
              <from>
                <xdr:col>13</xdr:col>
                <xdr:colOff>6515100</xdr:colOff>
                <xdr:row>0</xdr:row>
                <xdr:rowOff>106680</xdr:rowOff>
              </from>
              <to>
                <xdr:col>13</xdr:col>
                <xdr:colOff>7284720</xdr:colOff>
                <xdr:row>0</xdr:row>
                <xdr:rowOff>541020</xdr:rowOff>
              </to>
            </anchor>
          </controlPr>
        </control>
      </mc:Choice>
      <mc:Fallback>
        <control shapeId="738306" r:id="rId6" name="TextBox2"/>
      </mc:Fallback>
    </mc:AlternateContent>
    <mc:AlternateContent xmlns:mc="http://schemas.openxmlformats.org/markup-compatibility/2006">
      <mc:Choice Requires="x14">
        <control shapeId="738307" r:id="rId8" name="Label1">
          <controlPr defaultSize="0" autoLine="0" r:id="rId9">
            <anchor moveWithCells="1">
              <from>
                <xdr:col>13</xdr:col>
                <xdr:colOff>2087880</xdr:colOff>
                <xdr:row>0</xdr:row>
                <xdr:rowOff>114300</xdr:rowOff>
              </from>
              <to>
                <xdr:col>13</xdr:col>
                <xdr:colOff>3573780</xdr:colOff>
                <xdr:row>0</xdr:row>
                <xdr:rowOff>495300</xdr:rowOff>
              </to>
            </anchor>
          </controlPr>
        </control>
      </mc:Choice>
      <mc:Fallback>
        <control shapeId="738307" r:id="rId8" name="Label1"/>
      </mc:Fallback>
    </mc:AlternateContent>
    <mc:AlternateContent xmlns:mc="http://schemas.openxmlformats.org/markup-compatibility/2006">
      <mc:Choice Requires="x14">
        <control shapeId="738308" r:id="rId10" name="Label2">
          <controlPr defaultSize="0" autoLine="0" r:id="rId11">
            <anchor moveWithCells="1">
              <from>
                <xdr:col>13</xdr:col>
                <xdr:colOff>4953000</xdr:colOff>
                <xdr:row>0</xdr:row>
                <xdr:rowOff>114300</xdr:rowOff>
              </from>
              <to>
                <xdr:col>13</xdr:col>
                <xdr:colOff>6438900</xdr:colOff>
                <xdr:row>0</xdr:row>
                <xdr:rowOff>495300</xdr:rowOff>
              </to>
            </anchor>
          </controlPr>
        </control>
      </mc:Choice>
      <mc:Fallback>
        <control shapeId="738308" r:id="rId10" name="Label2"/>
      </mc:Fallback>
    </mc:AlternateContent>
  </control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Лист321"/>
  <dimension ref="A1:C5"/>
  <sheetViews>
    <sheetView showGridLines="0" showRowColHeaders="0" workbookViewId="0">
      <selection activeCell="B1" sqref="B1"/>
    </sheetView>
  </sheetViews>
  <sheetFormatPr defaultColWidth="0" defaultRowHeight="27.6" zeroHeight="1"/>
  <cols>
    <col min="1" max="1" width="2.5546875" style="101" customWidth="1"/>
    <col min="2" max="2" width="118" style="101" customWidth="1"/>
    <col min="3" max="3" width="18.6640625" style="101" customWidth="1"/>
    <col min="4" max="16384" width="9.109375" style="101" hidden="1"/>
  </cols>
  <sheetData>
    <row r="1" spans="1:3" ht="28.8">
      <c r="A1" s="102"/>
      <c r="B1" s="103" t="s">
        <v>57</v>
      </c>
      <c r="C1" s="104"/>
    </row>
    <row r="2" spans="1:3">
      <c r="A2" s="104"/>
      <c r="B2" s="104"/>
      <c r="C2" s="104"/>
    </row>
    <row r="3" spans="1:3">
      <c r="A3" s="104"/>
      <c r="B3" s="176"/>
      <c r="C3" s="104"/>
    </row>
    <row r="4" spans="1:3">
      <c r="A4" s="104"/>
      <c r="B4" s="104"/>
      <c r="C4" s="104"/>
    </row>
    <row r="5" spans="1:3">
      <c r="A5" s="104"/>
      <c r="B5" s="104"/>
      <c r="C5" s="104"/>
    </row>
  </sheetData>
  <sheetProtection selectLockedCells="1"/>
  <hyperlinks>
    <hyperlink ref="B1" location="main!A1" display="НАЗАД" xr:uid="{00000000-0004-0000-2C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Лист331">
    <pageSetUpPr fitToPage="1"/>
  </sheetPr>
  <dimension ref="A1:N23"/>
  <sheetViews>
    <sheetView showGridLines="0" zoomScale="75" zoomScaleNormal="75" zoomScaleSheetLayoutView="80" workbookViewId="0">
      <selection activeCell="B1" sqref="B1"/>
    </sheetView>
  </sheetViews>
  <sheetFormatPr defaultColWidth="9.109375" defaultRowHeight="18"/>
  <cols>
    <col min="1" max="1" width="11.5546875" style="125" customWidth="1"/>
    <col min="2" max="2" width="30.44140625" style="125" customWidth="1"/>
    <col min="3" max="7" width="13.109375" style="125" customWidth="1"/>
    <col min="8" max="9" width="13.88671875" style="125" customWidth="1"/>
    <col min="10" max="14" width="13.109375" style="125" customWidth="1"/>
    <col min="15" max="16384" width="9.109375" style="125"/>
  </cols>
  <sheetData>
    <row r="1" spans="1:14" ht="40.5" customHeight="1">
      <c r="A1" s="124"/>
      <c r="B1" s="121" t="s">
        <v>57</v>
      </c>
    </row>
    <row r="2" spans="1:14" ht="76.5" customHeight="1">
      <c r="B2" s="1769" t="s">
        <v>95</v>
      </c>
      <c r="C2" s="1770"/>
      <c r="D2" s="1770"/>
      <c r="E2" s="1770"/>
      <c r="F2" s="1770"/>
      <c r="G2" s="1770"/>
      <c r="H2" s="1770"/>
      <c r="I2" s="1770"/>
      <c r="J2" s="1770"/>
      <c r="K2" s="1770"/>
      <c r="L2" s="1770"/>
      <c r="M2" s="1770"/>
      <c r="N2" s="1770"/>
    </row>
    <row r="3" spans="1:14" ht="15.75" customHeight="1">
      <c r="B3" s="1767" t="s">
        <v>96</v>
      </c>
      <c r="C3" s="116">
        <v>2</v>
      </c>
      <c r="D3" s="116">
        <v>3</v>
      </c>
      <c r="E3" s="116">
        <v>5</v>
      </c>
      <c r="F3" s="116">
        <v>8</v>
      </c>
      <c r="G3" s="116">
        <v>9</v>
      </c>
      <c r="H3" s="116">
        <v>14</v>
      </c>
      <c r="I3" s="116">
        <v>53</v>
      </c>
      <c r="J3" s="116">
        <v>15</v>
      </c>
      <c r="K3" s="116">
        <v>17</v>
      </c>
      <c r="L3" s="116">
        <v>20</v>
      </c>
      <c r="M3" s="116">
        <v>52</v>
      </c>
      <c r="N3" s="116">
        <v>54</v>
      </c>
    </row>
    <row r="4" spans="1:14" ht="31.5" customHeight="1">
      <c r="B4" s="1768"/>
      <c r="C4" s="117" t="s">
        <v>18</v>
      </c>
      <c r="D4" s="117" t="s">
        <v>21</v>
      </c>
      <c r="E4" s="117" t="s">
        <v>83</v>
      </c>
      <c r="F4" s="117" t="s">
        <v>84</v>
      </c>
      <c r="G4" s="117" t="s">
        <v>85</v>
      </c>
      <c r="H4" s="117" t="s">
        <v>20</v>
      </c>
      <c r="I4" s="117" t="s">
        <v>257</v>
      </c>
      <c r="J4" s="117" t="s">
        <v>197</v>
      </c>
      <c r="K4" s="117" t="s">
        <v>86</v>
      </c>
      <c r="L4" s="117" t="s">
        <v>115</v>
      </c>
      <c r="M4" s="117" t="s">
        <v>198</v>
      </c>
      <c r="N4" s="117" t="s">
        <v>196</v>
      </c>
    </row>
    <row r="5" spans="1:14" ht="30" customHeight="1">
      <c r="B5" s="118" t="s">
        <v>87</v>
      </c>
      <c r="C5" s="119"/>
      <c r="D5" s="119"/>
      <c r="E5" s="119">
        <v>5</v>
      </c>
      <c r="F5" s="119">
        <v>8</v>
      </c>
      <c r="G5" s="119"/>
      <c r="H5" s="119">
        <v>14</v>
      </c>
      <c r="I5" s="119"/>
      <c r="J5" s="119"/>
      <c r="K5" s="119"/>
      <c r="L5" s="119"/>
      <c r="M5" s="119"/>
      <c r="N5" s="119"/>
    </row>
    <row r="6" spans="1:14" ht="30" customHeight="1">
      <c r="B6" s="118" t="s">
        <v>201</v>
      </c>
      <c r="C6" s="119"/>
      <c r="D6" s="119"/>
      <c r="E6" s="119">
        <v>5</v>
      </c>
      <c r="F6" s="119">
        <v>8</v>
      </c>
      <c r="G6" s="119"/>
      <c r="H6" s="119"/>
      <c r="I6" s="119"/>
      <c r="J6" s="119"/>
      <c r="K6" s="119"/>
      <c r="L6" s="119">
        <v>20</v>
      </c>
      <c r="M6" s="119"/>
      <c r="N6" s="119">
        <v>54</v>
      </c>
    </row>
    <row r="7" spans="1:14" ht="30" customHeight="1">
      <c r="B7" s="118" t="s">
        <v>88</v>
      </c>
      <c r="C7" s="119"/>
      <c r="D7" s="119"/>
      <c r="E7" s="119"/>
      <c r="F7" s="119"/>
      <c r="G7" s="119"/>
      <c r="H7" s="119"/>
      <c r="I7" s="119"/>
      <c r="J7" s="119">
        <v>15</v>
      </c>
      <c r="K7" s="119">
        <v>17</v>
      </c>
      <c r="L7" s="119"/>
      <c r="M7" s="119"/>
      <c r="N7" s="119"/>
    </row>
    <row r="8" spans="1:14" ht="30" customHeight="1">
      <c r="B8" s="118" t="s">
        <v>119</v>
      </c>
      <c r="C8" s="119">
        <v>2</v>
      </c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ht="30" customHeight="1">
      <c r="B9" s="118" t="s">
        <v>120</v>
      </c>
      <c r="C9" s="119">
        <v>2</v>
      </c>
      <c r="D9" s="119"/>
      <c r="E9" s="119"/>
      <c r="F9" s="119">
        <v>8</v>
      </c>
      <c r="G9" s="119"/>
      <c r="H9" s="119"/>
      <c r="I9" s="119"/>
      <c r="J9" s="119"/>
      <c r="K9" s="119"/>
      <c r="L9" s="119">
        <v>20</v>
      </c>
      <c r="M9" s="119"/>
      <c r="N9" s="119"/>
    </row>
    <row r="10" spans="1:14" ht="30" customHeight="1">
      <c r="B10" s="118" t="s">
        <v>89</v>
      </c>
      <c r="C10" s="119"/>
      <c r="D10" s="119"/>
      <c r="E10" s="119">
        <v>5</v>
      </c>
      <c r="F10" s="119">
        <v>8</v>
      </c>
      <c r="G10" s="119"/>
      <c r="H10" s="119">
        <v>14</v>
      </c>
      <c r="I10" s="119"/>
      <c r="J10" s="119"/>
      <c r="K10" s="119"/>
      <c r="L10" s="119"/>
      <c r="M10" s="119"/>
      <c r="N10" s="119">
        <v>54</v>
      </c>
    </row>
    <row r="11" spans="1:14" ht="30" customHeight="1">
      <c r="B11" s="118" t="s">
        <v>90</v>
      </c>
      <c r="C11" s="119"/>
      <c r="D11" s="119"/>
      <c r="E11" s="119"/>
      <c r="F11" s="119"/>
      <c r="G11" s="119">
        <v>9</v>
      </c>
      <c r="H11" s="119"/>
      <c r="I11" s="119"/>
      <c r="J11" s="119"/>
      <c r="K11" s="119">
        <v>17</v>
      </c>
      <c r="L11" s="119"/>
      <c r="M11" s="119"/>
      <c r="N11" s="119"/>
    </row>
    <row r="12" spans="1:14" ht="30" customHeight="1">
      <c r="B12" s="118" t="s">
        <v>116</v>
      </c>
      <c r="C12" s="119"/>
      <c r="D12" s="119"/>
      <c r="E12" s="119">
        <v>5</v>
      </c>
      <c r="F12" s="119"/>
      <c r="G12" s="119"/>
      <c r="H12" s="119"/>
      <c r="I12" s="119"/>
      <c r="J12" s="119"/>
      <c r="K12" s="119"/>
      <c r="L12" s="119">
        <v>20</v>
      </c>
      <c r="M12" s="119"/>
      <c r="N12" s="119">
        <v>54</v>
      </c>
    </row>
    <row r="13" spans="1:14" ht="30" customHeight="1">
      <c r="B13" s="118" t="s">
        <v>117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>
        <v>52</v>
      </c>
      <c r="N13" s="119"/>
    </row>
    <row r="14" spans="1:14" ht="30" customHeight="1">
      <c r="B14" s="118" t="s">
        <v>91</v>
      </c>
      <c r="C14" s="119"/>
      <c r="D14" s="119"/>
      <c r="E14" s="119"/>
      <c r="F14" s="119"/>
      <c r="G14" s="119"/>
      <c r="H14" s="119">
        <v>14</v>
      </c>
      <c r="I14" s="119"/>
      <c r="J14" s="119"/>
      <c r="K14" s="119"/>
      <c r="L14" s="119"/>
      <c r="M14" s="119"/>
      <c r="N14" s="119"/>
    </row>
    <row r="15" spans="1:14" ht="30" customHeight="1">
      <c r="B15" s="118" t="s">
        <v>166</v>
      </c>
      <c r="C15" s="119"/>
      <c r="D15" s="119"/>
      <c r="E15" s="119">
        <v>5</v>
      </c>
      <c r="F15" s="119"/>
      <c r="G15" s="119">
        <v>9</v>
      </c>
      <c r="H15" s="119"/>
      <c r="I15" s="119"/>
      <c r="J15" s="119"/>
      <c r="K15" s="119"/>
      <c r="L15" s="119">
        <v>20</v>
      </c>
      <c r="M15" s="119"/>
      <c r="N15" s="119">
        <v>54</v>
      </c>
    </row>
    <row r="16" spans="1:14" ht="30" customHeight="1">
      <c r="B16" s="118" t="s">
        <v>92</v>
      </c>
      <c r="C16" s="119"/>
      <c r="D16" s="119"/>
      <c r="E16" s="119"/>
      <c r="F16" s="119"/>
      <c r="G16" s="119">
        <v>9</v>
      </c>
      <c r="H16" s="119"/>
      <c r="I16" s="119"/>
      <c r="J16" s="119"/>
      <c r="K16" s="119"/>
      <c r="L16" s="119"/>
      <c r="M16" s="119"/>
      <c r="N16" s="119"/>
    </row>
    <row r="17" spans="2:14" ht="30" customHeight="1">
      <c r="B17" s="118" t="s">
        <v>160</v>
      </c>
      <c r="C17" s="119"/>
      <c r="D17" s="119"/>
      <c r="E17" s="119">
        <v>5</v>
      </c>
      <c r="F17" s="119"/>
      <c r="G17" s="119"/>
      <c r="H17" s="119"/>
      <c r="I17" s="119"/>
      <c r="J17" s="119"/>
      <c r="K17" s="119"/>
      <c r="L17" s="119">
        <v>20</v>
      </c>
      <c r="M17" s="119"/>
      <c r="N17" s="119">
        <v>54</v>
      </c>
    </row>
    <row r="18" spans="2:14" ht="30" customHeight="1">
      <c r="B18" s="118" t="s">
        <v>20</v>
      </c>
      <c r="C18" s="119"/>
      <c r="D18" s="119"/>
      <c r="E18" s="119"/>
      <c r="F18" s="119"/>
      <c r="G18" s="119"/>
      <c r="H18" s="119">
        <v>14</v>
      </c>
      <c r="I18" s="119"/>
      <c r="J18" s="119"/>
      <c r="K18" s="119"/>
      <c r="L18" s="119"/>
      <c r="M18" s="119"/>
      <c r="N18" s="119"/>
    </row>
    <row r="19" spans="2:14" ht="30" customHeight="1">
      <c r="B19" s="120" t="s">
        <v>256</v>
      </c>
      <c r="C19" s="119"/>
      <c r="D19" s="119"/>
      <c r="E19" s="119"/>
      <c r="F19" s="119"/>
      <c r="G19" s="119"/>
      <c r="H19" s="119">
        <v>14</v>
      </c>
      <c r="I19" s="119">
        <v>53</v>
      </c>
      <c r="J19" s="119"/>
      <c r="K19" s="119"/>
      <c r="L19" s="119"/>
      <c r="M19" s="119"/>
      <c r="N19" s="119"/>
    </row>
    <row r="20" spans="2:14" ht="30" customHeight="1">
      <c r="B20" s="120" t="s">
        <v>93</v>
      </c>
      <c r="C20" s="119"/>
      <c r="D20" s="119">
        <v>3</v>
      </c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21" spans="2:14" ht="30" customHeight="1">
      <c r="B21" s="120" t="s">
        <v>204</v>
      </c>
      <c r="C21" s="119"/>
      <c r="D21" s="119"/>
      <c r="E21" s="119">
        <v>5</v>
      </c>
      <c r="F21" s="119">
        <v>8</v>
      </c>
      <c r="G21" s="119"/>
      <c r="H21" s="119"/>
      <c r="I21" s="119"/>
      <c r="J21" s="119"/>
      <c r="K21" s="119"/>
      <c r="L21" s="119">
        <v>20</v>
      </c>
      <c r="M21" s="119"/>
      <c r="N21" s="119">
        <v>54</v>
      </c>
    </row>
    <row r="22" spans="2:14" ht="30" customHeight="1">
      <c r="B22" s="120" t="s">
        <v>118</v>
      </c>
      <c r="C22" s="119"/>
      <c r="D22" s="119"/>
      <c r="E22" s="119">
        <v>5</v>
      </c>
      <c r="F22" s="119"/>
      <c r="G22" s="119"/>
      <c r="H22" s="119"/>
      <c r="I22" s="119"/>
      <c r="J22" s="119"/>
      <c r="K22" s="119">
        <v>17</v>
      </c>
      <c r="L22" s="119">
        <v>20</v>
      </c>
      <c r="M22" s="119">
        <v>52</v>
      </c>
      <c r="N22" s="119">
        <v>54</v>
      </c>
    </row>
    <row r="23" spans="2:14" ht="30" customHeight="1">
      <c r="B23" s="118" t="s">
        <v>94</v>
      </c>
      <c r="C23" s="119"/>
      <c r="D23" s="119"/>
      <c r="E23" s="119"/>
      <c r="F23" s="119"/>
      <c r="G23" s="119"/>
      <c r="H23" s="119"/>
      <c r="I23" s="119"/>
      <c r="J23" s="119">
        <v>15</v>
      </c>
      <c r="K23" s="119">
        <v>17</v>
      </c>
      <c r="L23" s="119"/>
      <c r="M23" s="119"/>
      <c r="N23" s="119"/>
    </row>
  </sheetData>
  <sheetProtection sheet="1" objects="1" scenarios="1" selectLockedCells="1"/>
  <mergeCells count="2">
    <mergeCell ref="B3:B4"/>
    <mergeCell ref="B2:N2"/>
  </mergeCells>
  <conditionalFormatting sqref="C5:N23">
    <cfRule type="notContainsBlanks" dxfId="0" priority="1">
      <formula>LEN(TRIM(C5))&gt;0</formula>
    </cfRule>
  </conditionalFormatting>
  <hyperlinks>
    <hyperlink ref="B1" location="main!A1" display="НАЗАД" xr:uid="{00000000-0004-0000-2D00-000000000000}"/>
  </hyperlinks>
  <printOptions horizontalCentered="1"/>
  <pageMargins left="0" right="0" top="0" bottom="0" header="0" footer="0"/>
  <pageSetup paperSize="9" scale="67" orientation="landscape" horizontalDpi="1200" verticalDpi="120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3073"/>
  <sheetViews>
    <sheetView workbookViewId="0">
      <selection activeCell="I14" sqref="I14"/>
    </sheetView>
  </sheetViews>
  <sheetFormatPr defaultRowHeight="13.2"/>
  <cols>
    <col min="1" max="1" width="26.33203125" customWidth="1"/>
    <col min="2" max="2" width="21.44140625" customWidth="1"/>
    <col min="3" max="3" width="21.6640625" customWidth="1"/>
  </cols>
  <sheetData>
    <row r="1" spans="1:3">
      <c r="A1" s="685" t="s">
        <v>1255</v>
      </c>
      <c r="B1" s="685" t="s">
        <v>3</v>
      </c>
      <c r="C1" s="685" t="s">
        <v>1256</v>
      </c>
    </row>
    <row r="2" spans="1:3">
      <c r="A2" s="685" t="s">
        <v>1257</v>
      </c>
      <c r="B2" s="686">
        <v>32</v>
      </c>
      <c r="C2">
        <v>5985.0209999999997</v>
      </c>
    </row>
    <row r="3" spans="1:3">
      <c r="A3" s="685" t="s">
        <v>1257</v>
      </c>
      <c r="B3" s="686">
        <v>32</v>
      </c>
      <c r="C3">
        <v>5985.0209999999997</v>
      </c>
    </row>
    <row r="4" spans="1:3">
      <c r="A4" s="685" t="s">
        <v>1257</v>
      </c>
      <c r="B4" s="686">
        <v>32</v>
      </c>
      <c r="C4">
        <v>5985.0209999999997</v>
      </c>
    </row>
    <row r="5" spans="1:3">
      <c r="A5" s="685" t="s">
        <v>1257</v>
      </c>
      <c r="B5" s="686">
        <v>32</v>
      </c>
      <c r="C5">
        <v>5985.0209999999997</v>
      </c>
    </row>
    <row r="6" spans="1:3">
      <c r="A6" s="685" t="s">
        <v>1258</v>
      </c>
      <c r="B6" s="686">
        <v>25</v>
      </c>
      <c r="C6">
        <v>5147.9399999999996</v>
      </c>
    </row>
    <row r="7" spans="1:3">
      <c r="A7" s="685" t="s">
        <v>1258</v>
      </c>
      <c r="B7" s="686">
        <v>25</v>
      </c>
      <c r="C7">
        <v>5147.9399999999996</v>
      </c>
    </row>
    <row r="8" spans="1:3">
      <c r="A8" s="685" t="s">
        <v>1258</v>
      </c>
      <c r="B8" s="686">
        <v>25</v>
      </c>
      <c r="C8">
        <v>5147.9399999999996</v>
      </c>
    </row>
    <row r="9" spans="1:3">
      <c r="A9" s="685" t="s">
        <v>1258</v>
      </c>
      <c r="B9" s="686">
        <v>25</v>
      </c>
      <c r="C9">
        <v>5147.9399999999996</v>
      </c>
    </row>
    <row r="10" spans="1:3">
      <c r="A10" s="685" t="s">
        <v>1258</v>
      </c>
      <c r="B10" s="686">
        <v>25</v>
      </c>
      <c r="C10">
        <v>5147.9399999999996</v>
      </c>
    </row>
    <row r="11" spans="1:3">
      <c r="A11" s="685" t="s">
        <v>1259</v>
      </c>
      <c r="B11" s="686">
        <v>35</v>
      </c>
      <c r="C11">
        <v>8148.0209999999997</v>
      </c>
    </row>
    <row r="12" spans="1:3">
      <c r="A12" s="685" t="s">
        <v>1259</v>
      </c>
      <c r="B12" s="686">
        <v>35</v>
      </c>
      <c r="C12">
        <v>8148.0209999999997</v>
      </c>
    </row>
    <row r="13" spans="1:3">
      <c r="A13" s="685" t="s">
        <v>1259</v>
      </c>
      <c r="B13" s="686">
        <v>35</v>
      </c>
      <c r="C13">
        <v>8148.0209999999997</v>
      </c>
    </row>
    <row r="14" spans="1:3">
      <c r="A14" s="685" t="s">
        <v>1259</v>
      </c>
      <c r="B14" s="686">
        <v>35</v>
      </c>
      <c r="C14">
        <v>8148.0209999999997</v>
      </c>
    </row>
    <row r="15" spans="1:3">
      <c r="A15" s="685" t="s">
        <v>1259</v>
      </c>
      <c r="B15" s="686">
        <v>35</v>
      </c>
      <c r="C15">
        <v>8148.0209999999997</v>
      </c>
    </row>
    <row r="16" spans="1:3">
      <c r="A16" s="685" t="s">
        <v>1260</v>
      </c>
      <c r="B16" s="686">
        <v>23</v>
      </c>
      <c r="C16">
        <v>7217.9309999999996</v>
      </c>
    </row>
    <row r="17" spans="1:3">
      <c r="A17" s="685" t="s">
        <v>1260</v>
      </c>
      <c r="B17" s="686">
        <v>23</v>
      </c>
      <c r="C17">
        <v>7217.9309999999996</v>
      </c>
    </row>
    <row r="18" spans="1:3">
      <c r="A18" s="685" t="s">
        <v>1260</v>
      </c>
      <c r="B18" s="686">
        <v>23</v>
      </c>
      <c r="C18">
        <v>7217.9309999999996</v>
      </c>
    </row>
    <row r="19" spans="1:3">
      <c r="A19" s="685" t="s">
        <v>1261</v>
      </c>
      <c r="B19" s="686">
        <v>33</v>
      </c>
      <c r="C19">
        <v>11232.459000000001</v>
      </c>
    </row>
    <row r="20" spans="1:3">
      <c r="A20" s="685" t="s">
        <v>1261</v>
      </c>
      <c r="B20" s="686">
        <v>33</v>
      </c>
      <c r="C20">
        <v>11232.459000000001</v>
      </c>
    </row>
    <row r="21" spans="1:3">
      <c r="A21" s="685" t="s">
        <v>1261</v>
      </c>
      <c r="B21" s="686">
        <v>33</v>
      </c>
      <c r="C21">
        <v>11232.459000000001</v>
      </c>
    </row>
    <row r="22" spans="1:3">
      <c r="A22" s="685" t="s">
        <v>1262</v>
      </c>
      <c r="B22" s="686">
        <v>35</v>
      </c>
      <c r="C22">
        <v>5909.3159999999998</v>
      </c>
    </row>
    <row r="23" spans="1:3">
      <c r="A23" s="685" t="s">
        <v>1262</v>
      </c>
      <c r="B23" s="686">
        <v>35</v>
      </c>
      <c r="C23">
        <v>5909.3159999999998</v>
      </c>
    </row>
    <row r="24" spans="1:3">
      <c r="A24" s="685" t="s">
        <v>1262</v>
      </c>
      <c r="B24" s="686">
        <v>35</v>
      </c>
      <c r="C24">
        <v>5909.3159999999998</v>
      </c>
    </row>
    <row r="25" spans="1:3">
      <c r="A25" s="685" t="s">
        <v>1262</v>
      </c>
      <c r="B25" s="686">
        <v>35</v>
      </c>
      <c r="C25">
        <v>5909.3159999999998</v>
      </c>
    </row>
    <row r="26" spans="1:3">
      <c r="A26" s="685" t="s">
        <v>1263</v>
      </c>
      <c r="B26" s="686">
        <v>30</v>
      </c>
      <c r="C26">
        <v>5751.4170000000004</v>
      </c>
    </row>
    <row r="27" spans="1:3">
      <c r="A27" s="685" t="s">
        <v>1263</v>
      </c>
      <c r="B27" s="686">
        <v>30</v>
      </c>
      <c r="C27">
        <v>5751.4170000000004</v>
      </c>
    </row>
    <row r="28" spans="1:3">
      <c r="A28" s="685" t="s">
        <v>1263</v>
      </c>
      <c r="B28" s="686">
        <v>30</v>
      </c>
      <c r="C28">
        <v>5751.4170000000004</v>
      </c>
    </row>
    <row r="29" spans="1:3">
      <c r="A29" s="685" t="s">
        <v>1263</v>
      </c>
      <c r="B29" s="686">
        <v>30</v>
      </c>
      <c r="C29">
        <v>5751.4170000000004</v>
      </c>
    </row>
    <row r="30" spans="1:3">
      <c r="A30" s="685" t="s">
        <v>1263</v>
      </c>
      <c r="B30" s="686">
        <v>30</v>
      </c>
      <c r="C30">
        <v>5751.4170000000004</v>
      </c>
    </row>
    <row r="31" spans="1:3">
      <c r="A31" s="685" t="s">
        <v>1264</v>
      </c>
      <c r="B31" s="686">
        <v>32</v>
      </c>
      <c r="C31">
        <v>10097.9655</v>
      </c>
    </row>
    <row r="32" spans="1:3">
      <c r="A32" s="685" t="s">
        <v>1264</v>
      </c>
      <c r="B32" s="686">
        <v>32</v>
      </c>
      <c r="C32">
        <v>10097.9655</v>
      </c>
    </row>
    <row r="33" spans="1:3">
      <c r="A33" s="685" t="s">
        <v>1264</v>
      </c>
      <c r="B33" s="686">
        <v>32</v>
      </c>
      <c r="C33">
        <v>10097.9655</v>
      </c>
    </row>
    <row r="34" spans="1:3">
      <c r="A34" s="685" t="s">
        <v>1265</v>
      </c>
      <c r="B34" s="686">
        <v>25</v>
      </c>
      <c r="C34">
        <v>8042.0339999999997</v>
      </c>
    </row>
    <row r="35" spans="1:3">
      <c r="A35" s="685" t="s">
        <v>1265</v>
      </c>
      <c r="B35" s="686">
        <v>25</v>
      </c>
      <c r="C35">
        <v>8042.0339999999997</v>
      </c>
    </row>
    <row r="36" spans="1:3">
      <c r="A36" s="685" t="s">
        <v>1265</v>
      </c>
      <c r="B36" s="686">
        <v>25</v>
      </c>
      <c r="C36">
        <v>8042.0339999999997</v>
      </c>
    </row>
    <row r="37" spans="1:3">
      <c r="A37" s="685" t="s">
        <v>1266</v>
      </c>
      <c r="B37" s="686">
        <v>35</v>
      </c>
      <c r="C37">
        <v>10120.677</v>
      </c>
    </row>
    <row r="38" spans="1:3">
      <c r="A38" s="685" t="s">
        <v>1266</v>
      </c>
      <c r="B38" s="686">
        <v>35</v>
      </c>
      <c r="C38">
        <v>10120.677</v>
      </c>
    </row>
    <row r="39" spans="1:3">
      <c r="A39" s="685" t="s">
        <v>1266</v>
      </c>
      <c r="B39" s="686">
        <v>35</v>
      </c>
      <c r="C39">
        <v>10120.677</v>
      </c>
    </row>
    <row r="40" spans="1:3">
      <c r="A40" s="685" t="s">
        <v>1266</v>
      </c>
      <c r="B40" s="686">
        <v>35</v>
      </c>
      <c r="C40">
        <v>10120.677</v>
      </c>
    </row>
    <row r="41" spans="1:3">
      <c r="A41" s="685" t="s">
        <v>1266</v>
      </c>
      <c r="B41" s="686">
        <v>35</v>
      </c>
      <c r="C41">
        <v>10120.677</v>
      </c>
    </row>
    <row r="42" spans="1:3">
      <c r="A42" s="685" t="s">
        <v>1266</v>
      </c>
      <c r="B42" s="686">
        <v>35</v>
      </c>
      <c r="C42">
        <v>10120.677</v>
      </c>
    </row>
    <row r="43" spans="1:3">
      <c r="A43" s="685" t="s">
        <v>1267</v>
      </c>
      <c r="B43" s="686">
        <v>11</v>
      </c>
      <c r="C43">
        <v>2833.53</v>
      </c>
    </row>
    <row r="44" spans="1:3">
      <c r="A44" s="685" t="s">
        <v>1267</v>
      </c>
      <c r="B44" s="686">
        <v>11</v>
      </c>
      <c r="C44">
        <v>2833.53</v>
      </c>
    </row>
    <row r="45" spans="1:3">
      <c r="A45" s="685" t="s">
        <v>1267</v>
      </c>
      <c r="B45" s="686">
        <v>11</v>
      </c>
      <c r="C45">
        <v>2833.53</v>
      </c>
    </row>
    <row r="46" spans="1:3">
      <c r="A46" s="685" t="s">
        <v>1267</v>
      </c>
      <c r="B46" s="686">
        <v>11</v>
      </c>
      <c r="C46">
        <v>2833.53</v>
      </c>
    </row>
    <row r="47" spans="1:3">
      <c r="A47" s="685" t="s">
        <v>1267</v>
      </c>
      <c r="B47" s="686">
        <v>11</v>
      </c>
      <c r="C47">
        <v>2833.53</v>
      </c>
    </row>
    <row r="48" spans="1:3">
      <c r="A48" s="685" t="s">
        <v>1268</v>
      </c>
      <c r="B48" s="686">
        <v>20</v>
      </c>
      <c r="C48">
        <v>4888.38</v>
      </c>
    </row>
    <row r="49" spans="1:3">
      <c r="A49" s="685" t="s">
        <v>1268</v>
      </c>
      <c r="B49" s="686">
        <v>20</v>
      </c>
      <c r="C49">
        <v>4888.38</v>
      </c>
    </row>
    <row r="50" spans="1:3">
      <c r="A50" s="685" t="s">
        <v>1268</v>
      </c>
      <c r="B50" s="686">
        <v>20</v>
      </c>
      <c r="C50">
        <v>4888.38</v>
      </c>
    </row>
    <row r="51" spans="1:3">
      <c r="A51" s="685" t="s">
        <v>1268</v>
      </c>
      <c r="B51" s="686">
        <v>20</v>
      </c>
      <c r="C51">
        <v>4888.38</v>
      </c>
    </row>
    <row r="52" spans="1:3">
      <c r="A52" s="685" t="s">
        <v>1268</v>
      </c>
      <c r="B52" s="686">
        <v>20</v>
      </c>
      <c r="C52">
        <v>4888.38</v>
      </c>
    </row>
    <row r="53" spans="1:3">
      <c r="A53" s="685" t="s">
        <v>1269</v>
      </c>
      <c r="B53" s="686">
        <v>55</v>
      </c>
      <c r="C53">
        <v>10857.1785</v>
      </c>
    </row>
    <row r="54" spans="1:3">
      <c r="A54" s="685" t="s">
        <v>1269</v>
      </c>
      <c r="B54" s="686">
        <v>55</v>
      </c>
      <c r="C54">
        <v>10857.1785</v>
      </c>
    </row>
    <row r="55" spans="1:3">
      <c r="A55" s="685" t="s">
        <v>1269</v>
      </c>
      <c r="B55" s="686">
        <v>55</v>
      </c>
      <c r="C55">
        <v>10857.1785</v>
      </c>
    </row>
    <row r="56" spans="1:3">
      <c r="A56" s="685" t="s">
        <v>1269</v>
      </c>
      <c r="B56" s="686">
        <v>55</v>
      </c>
      <c r="C56">
        <v>10857.1785</v>
      </c>
    </row>
    <row r="57" spans="1:3">
      <c r="A57" s="685" t="s">
        <v>1270</v>
      </c>
      <c r="B57" s="686">
        <v>70</v>
      </c>
      <c r="C57">
        <v>13542.543</v>
      </c>
    </row>
    <row r="58" spans="1:3">
      <c r="A58" s="685" t="s">
        <v>1270</v>
      </c>
      <c r="B58" s="686">
        <v>70</v>
      </c>
      <c r="C58">
        <v>13542.543</v>
      </c>
    </row>
    <row r="59" spans="1:3">
      <c r="A59" s="685" t="s">
        <v>1270</v>
      </c>
      <c r="B59" s="686">
        <v>70</v>
      </c>
      <c r="C59">
        <v>13542.543</v>
      </c>
    </row>
    <row r="60" spans="1:3">
      <c r="A60" s="685" t="s">
        <v>1270</v>
      </c>
      <c r="B60" s="686">
        <v>70</v>
      </c>
      <c r="C60">
        <v>13542.543</v>
      </c>
    </row>
    <row r="61" spans="1:3">
      <c r="A61" s="685" t="s">
        <v>1271</v>
      </c>
      <c r="B61" s="686">
        <v>80</v>
      </c>
      <c r="C61">
        <v>15754.210499999999</v>
      </c>
    </row>
    <row r="62" spans="1:3">
      <c r="A62" s="685" t="s">
        <v>1271</v>
      </c>
      <c r="B62" s="686">
        <v>80</v>
      </c>
      <c r="C62">
        <v>15754.210499999999</v>
      </c>
    </row>
    <row r="63" spans="1:3">
      <c r="A63" s="685" t="s">
        <v>1271</v>
      </c>
      <c r="B63" s="686">
        <v>80</v>
      </c>
      <c r="C63">
        <v>15754.210499999999</v>
      </c>
    </row>
    <row r="64" spans="1:3">
      <c r="A64" s="685" t="s">
        <v>1271</v>
      </c>
      <c r="B64" s="686">
        <v>80</v>
      </c>
      <c r="C64">
        <v>15754.210499999999</v>
      </c>
    </row>
    <row r="65" spans="1:3">
      <c r="A65" s="685" t="s">
        <v>1272</v>
      </c>
      <c r="B65" s="686">
        <v>105</v>
      </c>
      <c r="C65">
        <v>19783.879499999999</v>
      </c>
    </row>
    <row r="66" spans="1:3">
      <c r="A66" s="685" t="s">
        <v>1272</v>
      </c>
      <c r="B66" s="686">
        <v>105</v>
      </c>
      <c r="C66">
        <v>19783.879499999999</v>
      </c>
    </row>
    <row r="67" spans="1:3">
      <c r="A67" s="685" t="s">
        <v>1272</v>
      </c>
      <c r="B67" s="686">
        <v>105</v>
      </c>
      <c r="C67">
        <v>19783.879499999999</v>
      </c>
    </row>
    <row r="68" spans="1:3">
      <c r="A68" s="685" t="s">
        <v>1272</v>
      </c>
      <c r="B68" s="686">
        <v>105</v>
      </c>
      <c r="C68">
        <v>19783.879499999999</v>
      </c>
    </row>
    <row r="69" spans="1:3">
      <c r="A69" s="685" t="s">
        <v>1273</v>
      </c>
      <c r="B69" s="686">
        <v>65</v>
      </c>
      <c r="C69">
        <v>13473.326999999999</v>
      </c>
    </row>
    <row r="70" spans="1:3">
      <c r="A70" s="685" t="s">
        <v>1273</v>
      </c>
      <c r="B70" s="686">
        <v>65</v>
      </c>
      <c r="C70">
        <v>13473.326999999999</v>
      </c>
    </row>
    <row r="71" spans="1:3">
      <c r="A71" s="685" t="s">
        <v>1273</v>
      </c>
      <c r="B71" s="686">
        <v>65</v>
      </c>
      <c r="C71">
        <v>13473.326999999999</v>
      </c>
    </row>
    <row r="72" spans="1:3">
      <c r="A72" s="685" t="s">
        <v>1273</v>
      </c>
      <c r="B72" s="686">
        <v>65</v>
      </c>
      <c r="C72">
        <v>13473.326999999999</v>
      </c>
    </row>
    <row r="73" spans="1:3">
      <c r="A73" s="685" t="s">
        <v>1274</v>
      </c>
      <c r="B73" s="686">
        <v>55</v>
      </c>
      <c r="C73">
        <v>11665.058999999999</v>
      </c>
    </row>
    <row r="74" spans="1:3">
      <c r="A74" s="685" t="s">
        <v>1274</v>
      </c>
      <c r="B74" s="686">
        <v>55</v>
      </c>
      <c r="C74">
        <v>11665.058999999999</v>
      </c>
    </row>
    <row r="75" spans="1:3">
      <c r="A75" s="685" t="s">
        <v>1274</v>
      </c>
      <c r="B75" s="686">
        <v>55</v>
      </c>
      <c r="C75">
        <v>11665.058999999999</v>
      </c>
    </row>
    <row r="76" spans="1:3">
      <c r="A76" s="685" t="s">
        <v>1274</v>
      </c>
      <c r="B76" s="686">
        <v>55</v>
      </c>
      <c r="C76">
        <v>11665.058999999999</v>
      </c>
    </row>
    <row r="77" spans="1:3">
      <c r="A77" s="685" t="s">
        <v>1274</v>
      </c>
      <c r="B77" s="686">
        <v>55</v>
      </c>
      <c r="C77">
        <v>11665.058999999999</v>
      </c>
    </row>
    <row r="78" spans="1:3">
      <c r="A78" s="685" t="s">
        <v>1274</v>
      </c>
      <c r="B78" s="686">
        <v>55</v>
      </c>
      <c r="C78">
        <v>11665.058999999999</v>
      </c>
    </row>
    <row r="79" spans="1:3">
      <c r="A79" s="685" t="s">
        <v>1275</v>
      </c>
      <c r="B79" s="686">
        <v>70</v>
      </c>
      <c r="C79">
        <v>14346.0975</v>
      </c>
    </row>
    <row r="80" spans="1:3">
      <c r="A80" s="685" t="s">
        <v>1275</v>
      </c>
      <c r="B80" s="686">
        <v>70</v>
      </c>
      <c r="C80">
        <v>14346.0975</v>
      </c>
    </row>
    <row r="81" spans="1:3">
      <c r="A81" s="685" t="s">
        <v>1275</v>
      </c>
      <c r="B81" s="686">
        <v>70</v>
      </c>
      <c r="C81">
        <v>14346.0975</v>
      </c>
    </row>
    <row r="82" spans="1:3">
      <c r="A82" s="685" t="s">
        <v>1275</v>
      </c>
      <c r="B82" s="686">
        <v>70</v>
      </c>
      <c r="C82">
        <v>14346.0975</v>
      </c>
    </row>
    <row r="83" spans="1:3">
      <c r="A83" s="685" t="s">
        <v>1275</v>
      </c>
      <c r="B83" s="686">
        <v>70</v>
      </c>
      <c r="C83">
        <v>14346.0975</v>
      </c>
    </row>
    <row r="84" spans="1:3">
      <c r="A84" s="685" t="s">
        <v>1275</v>
      </c>
      <c r="B84" s="686">
        <v>70</v>
      </c>
      <c r="C84">
        <v>14346.0975</v>
      </c>
    </row>
    <row r="85" spans="1:3">
      <c r="A85" s="685" t="s">
        <v>1276</v>
      </c>
      <c r="B85" s="686">
        <v>80</v>
      </c>
      <c r="C85">
        <v>16913.5785</v>
      </c>
    </row>
    <row r="86" spans="1:3">
      <c r="A86" s="685" t="s">
        <v>1276</v>
      </c>
      <c r="B86" s="686">
        <v>80</v>
      </c>
      <c r="C86">
        <v>16913.5785</v>
      </c>
    </row>
    <row r="87" spans="1:3">
      <c r="A87" s="685" t="s">
        <v>1276</v>
      </c>
      <c r="B87" s="686">
        <v>80</v>
      </c>
      <c r="C87">
        <v>16913.5785</v>
      </c>
    </row>
    <row r="88" spans="1:3">
      <c r="A88" s="685" t="s">
        <v>1276</v>
      </c>
      <c r="B88" s="686">
        <v>80</v>
      </c>
      <c r="C88">
        <v>16913.5785</v>
      </c>
    </row>
    <row r="89" spans="1:3">
      <c r="A89" s="685" t="s">
        <v>1276</v>
      </c>
      <c r="B89" s="686">
        <v>80</v>
      </c>
      <c r="C89">
        <v>16913.5785</v>
      </c>
    </row>
    <row r="90" spans="1:3">
      <c r="A90" s="685" t="s">
        <v>1276</v>
      </c>
      <c r="B90" s="686">
        <v>80</v>
      </c>
      <c r="C90">
        <v>16913.5785</v>
      </c>
    </row>
    <row r="91" spans="1:3">
      <c r="A91" s="685" t="s">
        <v>1277</v>
      </c>
      <c r="B91" s="686">
        <v>105</v>
      </c>
      <c r="C91">
        <v>20949.736499999999</v>
      </c>
    </row>
    <row r="92" spans="1:3">
      <c r="A92" s="685" t="s">
        <v>1277</v>
      </c>
      <c r="B92" s="686">
        <v>105</v>
      </c>
      <c r="C92">
        <v>20949.736499999999</v>
      </c>
    </row>
    <row r="93" spans="1:3">
      <c r="A93" s="685" t="s">
        <v>1277</v>
      </c>
      <c r="B93" s="686">
        <v>105</v>
      </c>
      <c r="C93">
        <v>20949.736499999999</v>
      </c>
    </row>
    <row r="94" spans="1:3">
      <c r="A94" s="685" t="s">
        <v>1277</v>
      </c>
      <c r="B94" s="686">
        <v>105</v>
      </c>
      <c r="C94">
        <v>20949.736499999999</v>
      </c>
    </row>
    <row r="95" spans="1:3">
      <c r="A95" s="685" t="s">
        <v>1277</v>
      </c>
      <c r="B95" s="686">
        <v>105</v>
      </c>
      <c r="C95">
        <v>20949.736499999999</v>
      </c>
    </row>
    <row r="96" spans="1:3">
      <c r="A96" s="685" t="s">
        <v>1277</v>
      </c>
      <c r="B96" s="686">
        <v>105</v>
      </c>
      <c r="C96">
        <v>20949.736499999999</v>
      </c>
    </row>
    <row r="97" spans="1:3">
      <c r="A97" s="685" t="s">
        <v>1278</v>
      </c>
      <c r="B97" s="686">
        <v>65</v>
      </c>
      <c r="C97">
        <v>14200.094999999999</v>
      </c>
    </row>
    <row r="98" spans="1:3">
      <c r="A98" s="685" t="s">
        <v>1278</v>
      </c>
      <c r="B98" s="686">
        <v>65</v>
      </c>
      <c r="C98">
        <v>14200.094999999999</v>
      </c>
    </row>
    <row r="99" spans="1:3">
      <c r="A99" s="685" t="s">
        <v>1278</v>
      </c>
      <c r="B99" s="686">
        <v>65</v>
      </c>
      <c r="C99">
        <v>14200.094999999999</v>
      </c>
    </row>
    <row r="100" spans="1:3">
      <c r="A100" s="685" t="s">
        <v>1278</v>
      </c>
      <c r="B100" s="686">
        <v>65</v>
      </c>
      <c r="C100">
        <v>14200.094999999999</v>
      </c>
    </row>
    <row r="101" spans="1:3">
      <c r="A101" s="685" t="s">
        <v>1278</v>
      </c>
      <c r="B101" s="686">
        <v>65</v>
      </c>
      <c r="C101">
        <v>14200.094999999999</v>
      </c>
    </row>
    <row r="102" spans="1:3">
      <c r="A102" s="685" t="s">
        <v>1278</v>
      </c>
      <c r="B102" s="686">
        <v>65</v>
      </c>
      <c r="C102">
        <v>14200.094999999999</v>
      </c>
    </row>
    <row r="103" spans="1:3">
      <c r="A103" s="685" t="s">
        <v>1279</v>
      </c>
      <c r="B103" s="686">
        <v>75</v>
      </c>
      <c r="C103">
        <v>14546.174999999999</v>
      </c>
    </row>
    <row r="104" spans="1:3">
      <c r="A104" s="685" t="s">
        <v>1279</v>
      </c>
      <c r="B104" s="686">
        <v>75</v>
      </c>
      <c r="C104">
        <v>14546.174999999999</v>
      </c>
    </row>
    <row r="105" spans="1:3">
      <c r="A105" s="685" t="s">
        <v>1279</v>
      </c>
      <c r="B105" s="686">
        <v>75</v>
      </c>
      <c r="C105">
        <v>14546.174999999999</v>
      </c>
    </row>
    <row r="106" spans="1:3">
      <c r="A106" s="685" t="s">
        <v>1279</v>
      </c>
      <c r="B106" s="686">
        <v>75</v>
      </c>
      <c r="C106">
        <v>14546.174999999999</v>
      </c>
    </row>
    <row r="107" spans="1:3">
      <c r="A107" s="685" t="s">
        <v>1279</v>
      </c>
      <c r="B107" s="686">
        <v>75</v>
      </c>
      <c r="C107">
        <v>14546.174999999999</v>
      </c>
    </row>
    <row r="108" spans="1:3">
      <c r="A108" s="685" t="s">
        <v>1279</v>
      </c>
      <c r="B108" s="686">
        <v>75</v>
      </c>
      <c r="C108">
        <v>14546.174999999999</v>
      </c>
    </row>
    <row r="109" spans="1:3">
      <c r="A109" s="685" t="s">
        <v>1280</v>
      </c>
      <c r="B109" s="686">
        <v>75</v>
      </c>
      <c r="C109">
        <v>22814.2425</v>
      </c>
    </row>
    <row r="110" spans="1:3">
      <c r="A110" s="685" t="s">
        <v>1280</v>
      </c>
      <c r="B110" s="686">
        <v>75</v>
      </c>
      <c r="C110">
        <v>22814.2425</v>
      </c>
    </row>
    <row r="111" spans="1:3">
      <c r="A111" s="685" t="s">
        <v>1280</v>
      </c>
      <c r="B111" s="686">
        <v>75</v>
      </c>
      <c r="C111">
        <v>22814.2425</v>
      </c>
    </row>
    <row r="112" spans="1:3">
      <c r="A112" s="685" t="s">
        <v>1280</v>
      </c>
      <c r="B112" s="686">
        <v>75</v>
      </c>
      <c r="C112">
        <v>22814.2425</v>
      </c>
    </row>
    <row r="113" spans="1:3">
      <c r="A113" s="685" t="s">
        <v>1280</v>
      </c>
      <c r="B113" s="686">
        <v>75</v>
      </c>
      <c r="C113">
        <v>22814.2425</v>
      </c>
    </row>
    <row r="114" spans="1:3">
      <c r="A114" s="685" t="s">
        <v>1280</v>
      </c>
      <c r="B114" s="686">
        <v>75</v>
      </c>
      <c r="C114">
        <v>22814.2425</v>
      </c>
    </row>
    <row r="115" spans="1:3">
      <c r="A115" s="685" t="s">
        <v>1281</v>
      </c>
      <c r="B115" s="686">
        <v>85</v>
      </c>
      <c r="C115">
        <v>25356.848999999998</v>
      </c>
    </row>
    <row r="116" spans="1:3">
      <c r="A116" s="685" t="s">
        <v>1281</v>
      </c>
      <c r="B116" s="686">
        <v>85</v>
      </c>
      <c r="C116">
        <v>25356.848999999998</v>
      </c>
    </row>
    <row r="117" spans="1:3">
      <c r="A117" s="685" t="s">
        <v>1281</v>
      </c>
      <c r="B117" s="686">
        <v>85</v>
      </c>
      <c r="C117">
        <v>25356.848999999998</v>
      </c>
    </row>
    <row r="118" spans="1:3">
      <c r="A118" s="685" t="s">
        <v>1281</v>
      </c>
      <c r="B118" s="686">
        <v>85</v>
      </c>
      <c r="C118">
        <v>25356.848999999998</v>
      </c>
    </row>
    <row r="119" spans="1:3">
      <c r="A119" s="685" t="s">
        <v>1281</v>
      </c>
      <c r="B119" s="686">
        <v>85</v>
      </c>
      <c r="C119">
        <v>25356.848999999998</v>
      </c>
    </row>
    <row r="120" spans="1:3">
      <c r="A120" s="685" t="s">
        <v>1281</v>
      </c>
      <c r="B120" s="686">
        <v>85</v>
      </c>
      <c r="C120">
        <v>25356.848999999998</v>
      </c>
    </row>
    <row r="121" spans="1:3">
      <c r="A121" s="685" t="s">
        <v>1282</v>
      </c>
      <c r="B121" s="686">
        <v>95</v>
      </c>
      <c r="C121">
        <v>25356.848999999998</v>
      </c>
    </row>
    <row r="122" spans="1:3">
      <c r="A122" s="685" t="s">
        <v>1282</v>
      </c>
      <c r="B122" s="686">
        <v>95</v>
      </c>
      <c r="C122">
        <v>25356.848999999998</v>
      </c>
    </row>
    <row r="123" spans="1:3">
      <c r="A123" s="685" t="s">
        <v>1282</v>
      </c>
      <c r="B123" s="686">
        <v>95</v>
      </c>
      <c r="C123">
        <v>25356.848999999998</v>
      </c>
    </row>
    <row r="124" spans="1:3">
      <c r="A124" s="685" t="s">
        <v>1282</v>
      </c>
      <c r="B124" s="686">
        <v>95</v>
      </c>
      <c r="C124">
        <v>25356.848999999998</v>
      </c>
    </row>
    <row r="125" spans="1:3">
      <c r="A125" s="685" t="s">
        <v>1282</v>
      </c>
      <c r="B125" s="686">
        <v>95</v>
      </c>
      <c r="C125">
        <v>25356.848999999998</v>
      </c>
    </row>
    <row r="126" spans="1:3">
      <c r="A126" s="685" t="s">
        <v>1282</v>
      </c>
      <c r="B126" s="686">
        <v>95</v>
      </c>
      <c r="C126">
        <v>25356.848999999998</v>
      </c>
    </row>
    <row r="127" spans="1:3">
      <c r="A127" s="685" t="s">
        <v>1283</v>
      </c>
      <c r="B127" s="686">
        <v>105</v>
      </c>
      <c r="C127">
        <v>25356.848999999998</v>
      </c>
    </row>
    <row r="128" spans="1:3">
      <c r="A128" s="685" t="s">
        <v>1283</v>
      </c>
      <c r="B128" s="686">
        <v>105</v>
      </c>
      <c r="C128">
        <v>25356.848999999998</v>
      </c>
    </row>
    <row r="129" spans="1:3">
      <c r="A129" s="685" t="s">
        <v>1283</v>
      </c>
      <c r="B129" s="686">
        <v>105</v>
      </c>
      <c r="C129">
        <v>25356.848999999998</v>
      </c>
    </row>
    <row r="130" spans="1:3">
      <c r="A130" s="685" t="s">
        <v>1283</v>
      </c>
      <c r="B130" s="686">
        <v>105</v>
      </c>
      <c r="C130">
        <v>25356.848999999998</v>
      </c>
    </row>
    <row r="131" spans="1:3">
      <c r="A131" s="685" t="s">
        <v>1283</v>
      </c>
      <c r="B131" s="686">
        <v>105</v>
      </c>
      <c r="C131">
        <v>25356.848999999998</v>
      </c>
    </row>
    <row r="132" spans="1:3">
      <c r="A132" s="685" t="s">
        <v>1283</v>
      </c>
      <c r="B132" s="686">
        <v>105</v>
      </c>
      <c r="C132">
        <v>25356.848999999998</v>
      </c>
    </row>
    <row r="133" spans="1:3">
      <c r="A133" s="685" t="s">
        <v>1284</v>
      </c>
      <c r="B133" s="686">
        <v>80</v>
      </c>
      <c r="C133">
        <v>19909.333500000001</v>
      </c>
    </row>
    <row r="134" spans="1:3">
      <c r="A134" s="685" t="s">
        <v>1284</v>
      </c>
      <c r="B134" s="686">
        <v>80</v>
      </c>
      <c r="C134">
        <v>19909.333500000001</v>
      </c>
    </row>
    <row r="135" spans="1:3">
      <c r="A135" s="685" t="s">
        <v>1284</v>
      </c>
      <c r="B135" s="686">
        <v>80</v>
      </c>
      <c r="C135">
        <v>19909.333500000001</v>
      </c>
    </row>
    <row r="136" spans="1:3">
      <c r="A136" s="685" t="s">
        <v>1284</v>
      </c>
      <c r="B136" s="686">
        <v>80</v>
      </c>
      <c r="C136">
        <v>19909.333500000001</v>
      </c>
    </row>
    <row r="137" spans="1:3">
      <c r="A137" s="685" t="s">
        <v>1285</v>
      </c>
      <c r="B137" s="686">
        <v>80</v>
      </c>
      <c r="C137">
        <v>27054.804</v>
      </c>
    </row>
    <row r="138" spans="1:3">
      <c r="A138" s="685" t="s">
        <v>1285</v>
      </c>
      <c r="B138" s="686">
        <v>80</v>
      </c>
      <c r="C138">
        <v>27054.804</v>
      </c>
    </row>
    <row r="139" spans="1:3">
      <c r="A139" s="685" t="s">
        <v>1285</v>
      </c>
      <c r="B139" s="686">
        <v>80</v>
      </c>
      <c r="C139">
        <v>27054.804</v>
      </c>
    </row>
    <row r="140" spans="1:3">
      <c r="A140" s="685" t="s">
        <v>1285</v>
      </c>
      <c r="B140" s="686">
        <v>80</v>
      </c>
      <c r="C140">
        <v>27054.804</v>
      </c>
    </row>
    <row r="141" spans="1:3">
      <c r="A141" s="685" t="s">
        <v>1286</v>
      </c>
      <c r="B141" s="686">
        <v>90</v>
      </c>
      <c r="C141">
        <v>30716.762999999999</v>
      </c>
    </row>
    <row r="142" spans="1:3">
      <c r="A142" s="685" t="s">
        <v>1286</v>
      </c>
      <c r="B142" s="686">
        <v>90</v>
      </c>
      <c r="C142">
        <v>30716.762999999999</v>
      </c>
    </row>
    <row r="143" spans="1:3">
      <c r="A143" s="685" t="s">
        <v>1286</v>
      </c>
      <c r="B143" s="686">
        <v>90</v>
      </c>
      <c r="C143">
        <v>30716.762999999999</v>
      </c>
    </row>
    <row r="144" spans="1:3">
      <c r="A144" s="685" t="s">
        <v>1286</v>
      </c>
      <c r="B144" s="686">
        <v>90</v>
      </c>
      <c r="C144">
        <v>30716.762999999999</v>
      </c>
    </row>
    <row r="145" spans="1:3">
      <c r="A145" s="685" t="s">
        <v>1287</v>
      </c>
      <c r="B145" s="686">
        <v>100</v>
      </c>
      <c r="C145">
        <v>30716.762999999999</v>
      </c>
    </row>
    <row r="146" spans="1:3">
      <c r="A146" s="685" t="s">
        <v>1287</v>
      </c>
      <c r="B146" s="686">
        <v>100</v>
      </c>
      <c r="C146">
        <v>30716.762999999999</v>
      </c>
    </row>
    <row r="147" spans="1:3">
      <c r="A147" s="685" t="s">
        <v>1287</v>
      </c>
      <c r="B147" s="686">
        <v>100</v>
      </c>
      <c r="C147">
        <v>30716.762999999999</v>
      </c>
    </row>
    <row r="148" spans="1:3">
      <c r="A148" s="685" t="s">
        <v>1287</v>
      </c>
      <c r="B148" s="686">
        <v>100</v>
      </c>
      <c r="C148">
        <v>30716.762999999999</v>
      </c>
    </row>
    <row r="149" spans="1:3">
      <c r="A149" s="685" t="s">
        <v>1288</v>
      </c>
      <c r="B149" s="686">
        <v>110</v>
      </c>
      <c r="C149">
        <v>30716.762999999999</v>
      </c>
    </row>
    <row r="150" spans="1:3">
      <c r="A150" s="685" t="s">
        <v>1288</v>
      </c>
      <c r="B150" s="686">
        <v>110</v>
      </c>
      <c r="C150">
        <v>30716.762999999999</v>
      </c>
    </row>
    <row r="151" spans="1:3">
      <c r="A151" s="685" t="s">
        <v>1288</v>
      </c>
      <c r="B151" s="686">
        <v>110</v>
      </c>
      <c r="C151">
        <v>30716.762999999999</v>
      </c>
    </row>
    <row r="152" spans="1:3">
      <c r="A152" s="685" t="s">
        <v>1288</v>
      </c>
      <c r="B152" s="686">
        <v>110</v>
      </c>
      <c r="C152">
        <v>30716.762999999999</v>
      </c>
    </row>
    <row r="153" spans="1:3">
      <c r="A153" s="685" t="s">
        <v>1289</v>
      </c>
      <c r="B153" s="686">
        <v>82</v>
      </c>
      <c r="C153">
        <v>32228.7</v>
      </c>
    </row>
    <row r="154" spans="1:3">
      <c r="A154" s="685" t="s">
        <v>1289</v>
      </c>
      <c r="B154" s="686">
        <v>82</v>
      </c>
      <c r="C154">
        <v>32228.7</v>
      </c>
    </row>
    <row r="155" spans="1:3">
      <c r="A155" s="685" t="s">
        <v>1290</v>
      </c>
      <c r="B155" s="686">
        <v>88</v>
      </c>
      <c r="C155">
        <v>36446.550000000003</v>
      </c>
    </row>
    <row r="156" spans="1:3">
      <c r="A156" s="685" t="s">
        <v>1290</v>
      </c>
      <c r="B156" s="686">
        <v>88</v>
      </c>
      <c r="C156">
        <v>36446.550000000003</v>
      </c>
    </row>
    <row r="157" spans="1:3">
      <c r="A157" s="685" t="s">
        <v>1291</v>
      </c>
      <c r="B157" s="686">
        <v>96</v>
      </c>
      <c r="C157">
        <v>36446.550000000003</v>
      </c>
    </row>
    <row r="158" spans="1:3">
      <c r="A158" s="685" t="s">
        <v>1291</v>
      </c>
      <c r="B158" s="686">
        <v>96</v>
      </c>
      <c r="C158">
        <v>36446.550000000003</v>
      </c>
    </row>
    <row r="159" spans="1:3">
      <c r="A159" s="685" t="s">
        <v>1292</v>
      </c>
      <c r="B159" s="686">
        <v>100</v>
      </c>
      <c r="C159">
        <v>32623.447499999998</v>
      </c>
    </row>
    <row r="160" spans="1:3">
      <c r="A160" s="685" t="s">
        <v>1292</v>
      </c>
      <c r="B160" s="686">
        <v>100</v>
      </c>
      <c r="C160">
        <v>32623.447499999998</v>
      </c>
    </row>
    <row r="161" spans="1:3">
      <c r="A161" s="685" t="s">
        <v>1292</v>
      </c>
      <c r="B161" s="686">
        <v>100</v>
      </c>
      <c r="C161">
        <v>32623.447499999998</v>
      </c>
    </row>
    <row r="162" spans="1:3">
      <c r="A162" s="685" t="s">
        <v>1292</v>
      </c>
      <c r="B162" s="686">
        <v>100</v>
      </c>
      <c r="C162">
        <v>32623.447499999998</v>
      </c>
    </row>
    <row r="163" spans="1:3">
      <c r="A163" s="685" t="s">
        <v>1292</v>
      </c>
      <c r="B163" s="686">
        <v>100</v>
      </c>
      <c r="C163">
        <v>32623.447499999998</v>
      </c>
    </row>
    <row r="164" spans="1:3">
      <c r="A164" s="685" t="s">
        <v>1292</v>
      </c>
      <c r="B164" s="686">
        <v>100</v>
      </c>
      <c r="C164">
        <v>32623.447499999998</v>
      </c>
    </row>
    <row r="165" spans="1:3">
      <c r="A165" s="685" t="s">
        <v>1293</v>
      </c>
      <c r="B165" s="686">
        <v>110</v>
      </c>
      <c r="C165">
        <v>35162.809500000003</v>
      </c>
    </row>
    <row r="166" spans="1:3">
      <c r="A166" s="685" t="s">
        <v>1293</v>
      </c>
      <c r="B166" s="686">
        <v>110</v>
      </c>
      <c r="C166">
        <v>35162.809500000003</v>
      </c>
    </row>
    <row r="167" spans="1:3">
      <c r="A167" s="685" t="s">
        <v>1293</v>
      </c>
      <c r="B167" s="686">
        <v>110</v>
      </c>
      <c r="C167">
        <v>35162.809500000003</v>
      </c>
    </row>
    <row r="168" spans="1:3">
      <c r="A168" s="685" t="s">
        <v>1293</v>
      </c>
      <c r="B168" s="686">
        <v>110</v>
      </c>
      <c r="C168">
        <v>35162.809500000003</v>
      </c>
    </row>
    <row r="169" spans="1:3">
      <c r="A169" s="685" t="s">
        <v>1293</v>
      </c>
      <c r="B169" s="686">
        <v>110</v>
      </c>
      <c r="C169">
        <v>35162.809500000003</v>
      </c>
    </row>
    <row r="170" spans="1:3">
      <c r="A170" s="685" t="s">
        <v>1293</v>
      </c>
      <c r="B170" s="686">
        <v>110</v>
      </c>
      <c r="C170">
        <v>35162.809500000003</v>
      </c>
    </row>
    <row r="171" spans="1:3">
      <c r="A171" s="685" t="s">
        <v>1294</v>
      </c>
      <c r="B171" s="686">
        <v>120</v>
      </c>
      <c r="C171">
        <v>35162.809500000003</v>
      </c>
    </row>
    <row r="172" spans="1:3">
      <c r="A172" s="685" t="s">
        <v>1294</v>
      </c>
      <c r="B172" s="686">
        <v>120</v>
      </c>
      <c r="C172">
        <v>35162.809500000003</v>
      </c>
    </row>
    <row r="173" spans="1:3">
      <c r="A173" s="685" t="s">
        <v>1294</v>
      </c>
      <c r="B173" s="686">
        <v>120</v>
      </c>
      <c r="C173">
        <v>35162.809500000003</v>
      </c>
    </row>
    <row r="174" spans="1:3">
      <c r="A174" s="685" t="s">
        <v>1294</v>
      </c>
      <c r="B174" s="686">
        <v>120</v>
      </c>
      <c r="C174">
        <v>35162.809500000003</v>
      </c>
    </row>
    <row r="175" spans="1:3">
      <c r="A175" s="685" t="s">
        <v>1294</v>
      </c>
      <c r="B175" s="686">
        <v>120</v>
      </c>
      <c r="C175">
        <v>35162.809500000003</v>
      </c>
    </row>
    <row r="176" spans="1:3">
      <c r="A176" s="685" t="s">
        <v>1294</v>
      </c>
      <c r="B176" s="686">
        <v>120</v>
      </c>
      <c r="C176">
        <v>35162.809500000003</v>
      </c>
    </row>
    <row r="177" spans="1:3">
      <c r="A177" s="685" t="s">
        <v>1295</v>
      </c>
      <c r="B177" s="686">
        <v>130</v>
      </c>
      <c r="C177">
        <v>35162.809500000003</v>
      </c>
    </row>
    <row r="178" spans="1:3">
      <c r="A178" s="685" t="s">
        <v>1295</v>
      </c>
      <c r="B178" s="686">
        <v>130</v>
      </c>
      <c r="C178">
        <v>35162.809500000003</v>
      </c>
    </row>
    <row r="179" spans="1:3">
      <c r="A179" s="685" t="s">
        <v>1295</v>
      </c>
      <c r="B179" s="686">
        <v>130</v>
      </c>
      <c r="C179">
        <v>35162.809500000003</v>
      </c>
    </row>
    <row r="180" spans="1:3">
      <c r="A180" s="685" t="s">
        <v>1295</v>
      </c>
      <c r="B180" s="686">
        <v>130</v>
      </c>
      <c r="C180">
        <v>35162.809500000003</v>
      </c>
    </row>
    <row r="181" spans="1:3">
      <c r="A181" s="685" t="s">
        <v>1295</v>
      </c>
      <c r="B181" s="686">
        <v>130</v>
      </c>
      <c r="C181">
        <v>35162.809500000003</v>
      </c>
    </row>
    <row r="182" spans="1:3">
      <c r="A182" s="685" t="s">
        <v>1295</v>
      </c>
      <c r="B182" s="686">
        <v>130</v>
      </c>
      <c r="C182">
        <v>35162.809500000003</v>
      </c>
    </row>
    <row r="183" spans="1:3">
      <c r="A183" s="685" t="s">
        <v>1296</v>
      </c>
      <c r="B183" s="686">
        <v>105</v>
      </c>
      <c r="C183">
        <v>36860.764499999997</v>
      </c>
    </row>
    <row r="184" spans="1:3">
      <c r="A184" s="685" t="s">
        <v>1296</v>
      </c>
      <c r="B184" s="686">
        <v>105</v>
      </c>
      <c r="C184">
        <v>36860.764499999997</v>
      </c>
    </row>
    <row r="185" spans="1:3">
      <c r="A185" s="685" t="s">
        <v>1296</v>
      </c>
      <c r="B185" s="686">
        <v>105</v>
      </c>
      <c r="C185">
        <v>36860.764499999997</v>
      </c>
    </row>
    <row r="186" spans="1:3">
      <c r="A186" s="685" t="s">
        <v>1296</v>
      </c>
      <c r="B186" s="686">
        <v>105</v>
      </c>
      <c r="C186">
        <v>36860.764499999997</v>
      </c>
    </row>
    <row r="187" spans="1:3">
      <c r="A187" s="685" t="s">
        <v>1297</v>
      </c>
      <c r="B187" s="686">
        <v>115</v>
      </c>
      <c r="C187">
        <v>40522.7235</v>
      </c>
    </row>
    <row r="188" spans="1:3">
      <c r="A188" s="685" t="s">
        <v>1297</v>
      </c>
      <c r="B188" s="686">
        <v>115</v>
      </c>
      <c r="C188">
        <v>40522.7235</v>
      </c>
    </row>
    <row r="189" spans="1:3">
      <c r="A189" s="685" t="s">
        <v>1297</v>
      </c>
      <c r="B189" s="686">
        <v>115</v>
      </c>
      <c r="C189">
        <v>40522.7235</v>
      </c>
    </row>
    <row r="190" spans="1:3">
      <c r="A190" s="685" t="s">
        <v>1297</v>
      </c>
      <c r="B190" s="686">
        <v>115</v>
      </c>
      <c r="C190">
        <v>40522.7235</v>
      </c>
    </row>
    <row r="191" spans="1:3">
      <c r="A191" s="685" t="s">
        <v>1298</v>
      </c>
      <c r="B191" s="686">
        <v>125</v>
      </c>
      <c r="C191">
        <v>40522.7235</v>
      </c>
    </row>
    <row r="192" spans="1:3">
      <c r="A192" s="685" t="s">
        <v>1298</v>
      </c>
      <c r="B192" s="686">
        <v>125</v>
      </c>
      <c r="C192">
        <v>40522.7235</v>
      </c>
    </row>
    <row r="193" spans="1:3">
      <c r="A193" s="685" t="s">
        <v>1298</v>
      </c>
      <c r="B193" s="686">
        <v>125</v>
      </c>
      <c r="C193">
        <v>40522.7235</v>
      </c>
    </row>
    <row r="194" spans="1:3">
      <c r="A194" s="685" t="s">
        <v>1298</v>
      </c>
      <c r="B194" s="686">
        <v>125</v>
      </c>
      <c r="C194">
        <v>40522.7235</v>
      </c>
    </row>
    <row r="195" spans="1:3">
      <c r="A195" s="685" t="s">
        <v>1299</v>
      </c>
      <c r="B195" s="686">
        <v>135</v>
      </c>
      <c r="C195">
        <v>40522.7235</v>
      </c>
    </row>
    <row r="196" spans="1:3">
      <c r="A196" s="685" t="s">
        <v>1299</v>
      </c>
      <c r="B196" s="686">
        <v>135</v>
      </c>
      <c r="C196">
        <v>40522.7235</v>
      </c>
    </row>
    <row r="197" spans="1:3">
      <c r="A197" s="685" t="s">
        <v>1299</v>
      </c>
      <c r="B197" s="686">
        <v>135</v>
      </c>
      <c r="C197">
        <v>40522.7235</v>
      </c>
    </row>
    <row r="198" spans="1:3">
      <c r="A198" s="685" t="s">
        <v>1299</v>
      </c>
      <c r="B198" s="686">
        <v>135</v>
      </c>
      <c r="C198">
        <v>40522.7235</v>
      </c>
    </row>
    <row r="199" spans="1:3">
      <c r="A199" s="685" t="s">
        <v>1300</v>
      </c>
      <c r="B199" s="686">
        <v>105</v>
      </c>
      <c r="C199">
        <v>35581.35</v>
      </c>
    </row>
    <row r="200" spans="1:3">
      <c r="A200" s="685" t="s">
        <v>1300</v>
      </c>
      <c r="B200" s="686">
        <v>105</v>
      </c>
      <c r="C200">
        <v>35581.35</v>
      </c>
    </row>
    <row r="201" spans="1:3">
      <c r="A201" s="685" t="s">
        <v>1301</v>
      </c>
      <c r="B201" s="686">
        <v>115</v>
      </c>
      <c r="C201">
        <v>43151.85</v>
      </c>
    </row>
    <row r="202" spans="1:3">
      <c r="A202" s="685" t="s">
        <v>1301</v>
      </c>
      <c r="B202" s="686">
        <v>115</v>
      </c>
      <c r="C202">
        <v>43151.85</v>
      </c>
    </row>
    <row r="203" spans="1:3">
      <c r="A203" s="685" t="s">
        <v>1302</v>
      </c>
      <c r="B203" s="686">
        <v>126</v>
      </c>
      <c r="C203">
        <v>43151.85</v>
      </c>
    </row>
    <row r="204" spans="1:3">
      <c r="A204" s="685" t="s">
        <v>1302</v>
      </c>
      <c r="B204" s="686">
        <v>126</v>
      </c>
      <c r="C204">
        <v>43151.85</v>
      </c>
    </row>
    <row r="205" spans="1:3">
      <c r="A205" s="685" t="s">
        <v>1303</v>
      </c>
      <c r="B205" s="686">
        <v>60</v>
      </c>
      <c r="C205">
        <v>12265.291499999999</v>
      </c>
    </row>
    <row r="206" spans="1:3">
      <c r="A206" s="685" t="s">
        <v>1303</v>
      </c>
      <c r="B206" s="686">
        <v>60</v>
      </c>
      <c r="C206">
        <v>12265.291499999999</v>
      </c>
    </row>
    <row r="207" spans="1:3">
      <c r="A207" s="685" t="s">
        <v>1303</v>
      </c>
      <c r="B207" s="686">
        <v>60</v>
      </c>
      <c r="C207">
        <v>12265.291499999999</v>
      </c>
    </row>
    <row r="208" spans="1:3">
      <c r="A208" s="685" t="s">
        <v>1303</v>
      </c>
      <c r="B208" s="686">
        <v>60</v>
      </c>
      <c r="C208">
        <v>12265.291499999999</v>
      </c>
    </row>
    <row r="209" spans="1:3">
      <c r="A209" s="685" t="s">
        <v>1304</v>
      </c>
      <c r="B209" s="686">
        <v>85</v>
      </c>
      <c r="C209">
        <v>16247.3745</v>
      </c>
    </row>
    <row r="210" spans="1:3">
      <c r="A210" s="685" t="s">
        <v>1304</v>
      </c>
      <c r="B210" s="686">
        <v>85</v>
      </c>
      <c r="C210">
        <v>16247.3745</v>
      </c>
    </row>
    <row r="211" spans="1:3">
      <c r="A211" s="685" t="s">
        <v>1304</v>
      </c>
      <c r="B211" s="686">
        <v>85</v>
      </c>
      <c r="C211">
        <v>16247.3745</v>
      </c>
    </row>
    <row r="212" spans="1:3">
      <c r="A212" s="685" t="s">
        <v>1304</v>
      </c>
      <c r="B212" s="686">
        <v>85</v>
      </c>
      <c r="C212">
        <v>16247.3745</v>
      </c>
    </row>
    <row r="213" spans="1:3">
      <c r="A213" s="685" t="s">
        <v>1305</v>
      </c>
      <c r="B213" s="686">
        <v>90</v>
      </c>
      <c r="C213">
        <v>14342.852999999999</v>
      </c>
    </row>
    <row r="214" spans="1:3">
      <c r="A214" s="685" t="s">
        <v>1305</v>
      </c>
      <c r="B214" s="686">
        <v>90</v>
      </c>
      <c r="C214">
        <v>14342.852999999999</v>
      </c>
    </row>
    <row r="215" spans="1:3">
      <c r="A215" s="685" t="s">
        <v>1305</v>
      </c>
      <c r="B215" s="686">
        <v>90</v>
      </c>
      <c r="C215">
        <v>14342.852999999999</v>
      </c>
    </row>
    <row r="216" spans="1:3">
      <c r="A216" s="685" t="s">
        <v>1305</v>
      </c>
      <c r="B216" s="686">
        <v>90</v>
      </c>
      <c r="C216">
        <v>14342.852999999999</v>
      </c>
    </row>
    <row r="217" spans="1:3">
      <c r="A217" s="685" t="s">
        <v>1306</v>
      </c>
      <c r="B217" s="686">
        <v>70</v>
      </c>
      <c r="C217">
        <v>10698.198</v>
      </c>
    </row>
    <row r="218" spans="1:3">
      <c r="A218" s="685" t="s">
        <v>1306</v>
      </c>
      <c r="B218" s="686">
        <v>70</v>
      </c>
      <c r="C218">
        <v>10698.198</v>
      </c>
    </row>
    <row r="219" spans="1:3">
      <c r="A219" s="685" t="s">
        <v>1306</v>
      </c>
      <c r="B219" s="686">
        <v>70</v>
      </c>
      <c r="C219">
        <v>10698.198</v>
      </c>
    </row>
    <row r="220" spans="1:3">
      <c r="A220" s="685" t="s">
        <v>1306</v>
      </c>
      <c r="B220" s="686">
        <v>70</v>
      </c>
      <c r="C220">
        <v>10698.198</v>
      </c>
    </row>
    <row r="221" spans="1:3">
      <c r="A221" s="685" t="s">
        <v>1307</v>
      </c>
      <c r="B221" s="686">
        <v>23</v>
      </c>
      <c r="C221">
        <v>5246.3564999999999</v>
      </c>
    </row>
    <row r="222" spans="1:3">
      <c r="A222" s="685" t="s">
        <v>1307</v>
      </c>
      <c r="B222" s="686">
        <v>23</v>
      </c>
      <c r="C222">
        <v>5246.3564999999999</v>
      </c>
    </row>
    <row r="223" spans="1:3">
      <c r="A223" s="685" t="s">
        <v>1307</v>
      </c>
      <c r="B223" s="686">
        <v>23</v>
      </c>
      <c r="C223">
        <v>5246.3564999999999</v>
      </c>
    </row>
    <row r="224" spans="1:3">
      <c r="A224" s="685" t="s">
        <v>1307</v>
      </c>
      <c r="B224" s="686">
        <v>23</v>
      </c>
      <c r="C224">
        <v>5246.3564999999999</v>
      </c>
    </row>
    <row r="225" spans="1:3">
      <c r="A225" s="685" t="s">
        <v>1308</v>
      </c>
      <c r="B225" s="686">
        <v>45</v>
      </c>
      <c r="C225">
        <v>11477.959500000001</v>
      </c>
    </row>
    <row r="226" spans="1:3">
      <c r="A226" s="685" t="s">
        <v>1308</v>
      </c>
      <c r="B226" s="686">
        <v>45</v>
      </c>
      <c r="C226">
        <v>11477.959500000001</v>
      </c>
    </row>
    <row r="227" spans="1:3">
      <c r="A227" s="685" t="s">
        <v>1308</v>
      </c>
      <c r="B227" s="686">
        <v>45</v>
      </c>
      <c r="C227">
        <v>11477.959500000001</v>
      </c>
    </row>
    <row r="228" spans="1:3">
      <c r="A228" s="685" t="s">
        <v>1308</v>
      </c>
      <c r="B228" s="686">
        <v>45</v>
      </c>
      <c r="C228">
        <v>11477.959500000001</v>
      </c>
    </row>
    <row r="229" spans="1:3">
      <c r="A229" s="685" t="s">
        <v>1308</v>
      </c>
      <c r="B229" s="686">
        <v>45</v>
      </c>
      <c r="C229">
        <v>11477.959500000001</v>
      </c>
    </row>
    <row r="230" spans="1:3">
      <c r="A230" s="685" t="s">
        <v>1309</v>
      </c>
      <c r="B230" s="686">
        <v>30</v>
      </c>
      <c r="C230">
        <v>7521.8325000000004</v>
      </c>
    </row>
    <row r="231" spans="1:3">
      <c r="A231" s="685" t="s">
        <v>1309</v>
      </c>
      <c r="B231" s="686">
        <v>30</v>
      </c>
      <c r="C231">
        <v>7521.8325000000004</v>
      </c>
    </row>
    <row r="232" spans="1:3">
      <c r="A232" s="685" t="s">
        <v>1309</v>
      </c>
      <c r="B232" s="686">
        <v>30</v>
      </c>
      <c r="C232">
        <v>7521.8325000000004</v>
      </c>
    </row>
    <row r="233" spans="1:3">
      <c r="A233" s="685" t="s">
        <v>1309</v>
      </c>
      <c r="B233" s="686">
        <v>30</v>
      </c>
      <c r="C233">
        <v>7521.8325000000004</v>
      </c>
    </row>
    <row r="234" spans="1:3">
      <c r="A234" s="685" t="s">
        <v>1309</v>
      </c>
      <c r="B234" s="686">
        <v>30</v>
      </c>
      <c r="C234">
        <v>7521.8325000000004</v>
      </c>
    </row>
    <row r="235" spans="1:3">
      <c r="A235" s="685" t="s">
        <v>1310</v>
      </c>
      <c r="B235" s="686">
        <v>50</v>
      </c>
      <c r="C235">
        <v>12536.748</v>
      </c>
    </row>
    <row r="236" spans="1:3">
      <c r="A236" s="685" t="s">
        <v>1310</v>
      </c>
      <c r="B236" s="686">
        <v>50</v>
      </c>
      <c r="C236">
        <v>12536.748</v>
      </c>
    </row>
    <row r="237" spans="1:3">
      <c r="A237" s="685" t="s">
        <v>1310</v>
      </c>
      <c r="B237" s="686">
        <v>50</v>
      </c>
      <c r="C237">
        <v>12536.748</v>
      </c>
    </row>
    <row r="238" spans="1:3">
      <c r="A238" s="685" t="s">
        <v>1310</v>
      </c>
      <c r="B238" s="686">
        <v>50</v>
      </c>
      <c r="C238">
        <v>12536.748</v>
      </c>
    </row>
    <row r="239" spans="1:3">
      <c r="A239" s="685" t="s">
        <v>1310</v>
      </c>
      <c r="B239" s="686">
        <v>50</v>
      </c>
      <c r="C239">
        <v>12536.748</v>
      </c>
    </row>
    <row r="240" spans="1:3">
      <c r="A240" s="685" t="s">
        <v>1311</v>
      </c>
      <c r="B240" s="686">
        <v>50</v>
      </c>
      <c r="C240">
        <v>12097.659</v>
      </c>
    </row>
    <row r="241" spans="1:3">
      <c r="A241" s="685" t="s">
        <v>1311</v>
      </c>
      <c r="B241" s="686">
        <v>50</v>
      </c>
      <c r="C241">
        <v>12097.659</v>
      </c>
    </row>
    <row r="242" spans="1:3">
      <c r="A242" s="685" t="s">
        <v>1311</v>
      </c>
      <c r="B242" s="686">
        <v>50</v>
      </c>
      <c r="C242">
        <v>12097.659</v>
      </c>
    </row>
    <row r="243" spans="1:3">
      <c r="A243" s="685" t="s">
        <v>1311</v>
      </c>
      <c r="B243" s="686">
        <v>50</v>
      </c>
      <c r="C243">
        <v>12097.659</v>
      </c>
    </row>
    <row r="244" spans="1:3">
      <c r="A244" s="685" t="s">
        <v>1311</v>
      </c>
      <c r="B244" s="686">
        <v>50</v>
      </c>
      <c r="C244">
        <v>12097.659</v>
      </c>
    </row>
    <row r="245" spans="1:3">
      <c r="A245" s="685" t="s">
        <v>1312</v>
      </c>
      <c r="B245" s="686">
        <v>45</v>
      </c>
      <c r="C245">
        <v>10115.2695</v>
      </c>
    </row>
    <row r="246" spans="1:3">
      <c r="A246" s="685" t="s">
        <v>1312</v>
      </c>
      <c r="B246" s="686">
        <v>45</v>
      </c>
      <c r="C246">
        <v>10115.2695</v>
      </c>
    </row>
    <row r="247" spans="1:3">
      <c r="A247" s="685" t="s">
        <v>1312</v>
      </c>
      <c r="B247" s="686">
        <v>45</v>
      </c>
      <c r="C247">
        <v>10115.2695</v>
      </c>
    </row>
    <row r="248" spans="1:3">
      <c r="A248" s="685" t="s">
        <v>1312</v>
      </c>
      <c r="B248" s="686">
        <v>45</v>
      </c>
      <c r="C248">
        <v>10115.2695</v>
      </c>
    </row>
    <row r="249" spans="1:3">
      <c r="A249" s="685" t="s">
        <v>1312</v>
      </c>
      <c r="B249" s="686">
        <v>45</v>
      </c>
      <c r="C249">
        <v>10115.2695</v>
      </c>
    </row>
    <row r="250" spans="1:3">
      <c r="A250" s="685" t="s">
        <v>1313</v>
      </c>
      <c r="B250" s="686">
        <v>35</v>
      </c>
      <c r="C250">
        <v>8113.4129999999996</v>
      </c>
    </row>
    <row r="251" spans="1:3">
      <c r="A251" s="685" t="s">
        <v>1313</v>
      </c>
      <c r="B251" s="686">
        <v>35</v>
      </c>
      <c r="C251">
        <v>8113.4129999999996</v>
      </c>
    </row>
    <row r="252" spans="1:3">
      <c r="A252" s="685" t="s">
        <v>1313</v>
      </c>
      <c r="B252" s="686">
        <v>35</v>
      </c>
      <c r="C252">
        <v>8113.4129999999996</v>
      </c>
    </row>
    <row r="253" spans="1:3">
      <c r="A253" s="685" t="s">
        <v>1313</v>
      </c>
      <c r="B253" s="686">
        <v>35</v>
      </c>
      <c r="C253">
        <v>8113.4129999999996</v>
      </c>
    </row>
    <row r="254" spans="1:3">
      <c r="A254" s="685" t="s">
        <v>1313</v>
      </c>
      <c r="B254" s="686">
        <v>35</v>
      </c>
      <c r="C254">
        <v>8113.4129999999996</v>
      </c>
    </row>
    <row r="255" spans="1:3">
      <c r="A255" s="685" t="s">
        <v>1314</v>
      </c>
      <c r="B255" s="686">
        <v>70</v>
      </c>
      <c r="C255">
        <v>15409.212</v>
      </c>
    </row>
    <row r="256" spans="1:3">
      <c r="A256" s="685" t="s">
        <v>1314</v>
      </c>
      <c r="B256" s="686">
        <v>70</v>
      </c>
      <c r="C256">
        <v>15409.212</v>
      </c>
    </row>
    <row r="257" spans="1:3">
      <c r="A257" s="685" t="s">
        <v>1314</v>
      </c>
      <c r="B257" s="686">
        <v>70</v>
      </c>
      <c r="C257">
        <v>15409.212</v>
      </c>
    </row>
    <row r="258" spans="1:3">
      <c r="A258" s="685" t="s">
        <v>1314</v>
      </c>
      <c r="B258" s="686">
        <v>70</v>
      </c>
      <c r="C258">
        <v>15409.212</v>
      </c>
    </row>
    <row r="259" spans="1:3">
      <c r="A259" s="685" t="s">
        <v>1314</v>
      </c>
      <c r="B259" s="686">
        <v>70</v>
      </c>
      <c r="C259">
        <v>15409.212</v>
      </c>
    </row>
    <row r="260" spans="1:3">
      <c r="A260" s="685" t="s">
        <v>1315</v>
      </c>
      <c r="B260" s="686">
        <v>55</v>
      </c>
      <c r="C260">
        <v>10806.348</v>
      </c>
    </row>
    <row r="261" spans="1:3">
      <c r="A261" s="685" t="s">
        <v>1315</v>
      </c>
      <c r="B261" s="686">
        <v>55</v>
      </c>
      <c r="C261">
        <v>10806.348</v>
      </c>
    </row>
    <row r="262" spans="1:3">
      <c r="A262" s="685" t="s">
        <v>1315</v>
      </c>
      <c r="B262" s="686">
        <v>55</v>
      </c>
      <c r="C262">
        <v>10806.348</v>
      </c>
    </row>
    <row r="263" spans="1:3">
      <c r="A263" s="685" t="s">
        <v>1315</v>
      </c>
      <c r="B263" s="686">
        <v>55</v>
      </c>
      <c r="C263">
        <v>10806.348</v>
      </c>
    </row>
    <row r="264" spans="1:3">
      <c r="A264" s="685" t="s">
        <v>1316</v>
      </c>
      <c r="B264" s="686">
        <v>70</v>
      </c>
      <c r="C264">
        <v>13435.4745</v>
      </c>
    </row>
    <row r="265" spans="1:3">
      <c r="A265" s="685" t="s">
        <v>1316</v>
      </c>
      <c r="B265" s="686">
        <v>70</v>
      </c>
      <c r="C265">
        <v>13435.4745</v>
      </c>
    </row>
    <row r="266" spans="1:3">
      <c r="A266" s="685" t="s">
        <v>1316</v>
      </c>
      <c r="B266" s="686">
        <v>70</v>
      </c>
      <c r="C266">
        <v>13435.4745</v>
      </c>
    </row>
    <row r="267" spans="1:3">
      <c r="A267" s="685" t="s">
        <v>1316</v>
      </c>
      <c r="B267" s="686">
        <v>70</v>
      </c>
      <c r="C267">
        <v>13435.4745</v>
      </c>
    </row>
    <row r="268" spans="1:3">
      <c r="A268" s="685" t="s">
        <v>1317</v>
      </c>
      <c r="B268" s="686">
        <v>25</v>
      </c>
      <c r="C268">
        <v>5929.8644999999997</v>
      </c>
    </row>
    <row r="269" spans="1:3">
      <c r="A269" s="685" t="s">
        <v>1317</v>
      </c>
      <c r="B269" s="686">
        <v>25</v>
      </c>
      <c r="C269">
        <v>5929.8644999999997</v>
      </c>
    </row>
    <row r="270" spans="1:3">
      <c r="A270" s="685" t="s">
        <v>1317</v>
      </c>
      <c r="B270" s="686">
        <v>25</v>
      </c>
      <c r="C270">
        <v>5929.8644999999997</v>
      </c>
    </row>
    <row r="271" spans="1:3">
      <c r="A271" s="685" t="s">
        <v>1317</v>
      </c>
      <c r="B271" s="686">
        <v>25</v>
      </c>
      <c r="C271">
        <v>5929.8644999999997</v>
      </c>
    </row>
    <row r="272" spans="1:3">
      <c r="A272" s="685" t="s">
        <v>1318</v>
      </c>
      <c r="B272" s="686">
        <v>60</v>
      </c>
      <c r="C272">
        <v>13379.236500000001</v>
      </c>
    </row>
    <row r="273" spans="1:3">
      <c r="A273" s="685" t="s">
        <v>1318</v>
      </c>
      <c r="B273" s="686">
        <v>60</v>
      </c>
      <c r="C273">
        <v>13379.236500000001</v>
      </c>
    </row>
    <row r="274" spans="1:3">
      <c r="A274" s="685" t="s">
        <v>1318</v>
      </c>
      <c r="B274" s="686">
        <v>60</v>
      </c>
      <c r="C274">
        <v>13379.236500000001</v>
      </c>
    </row>
    <row r="275" spans="1:3">
      <c r="A275" s="685" t="s">
        <v>1318</v>
      </c>
      <c r="B275" s="686">
        <v>60</v>
      </c>
      <c r="C275">
        <v>13379.236500000001</v>
      </c>
    </row>
    <row r="276" spans="1:3">
      <c r="A276" s="685" t="s">
        <v>1318</v>
      </c>
      <c r="B276" s="686">
        <v>60</v>
      </c>
      <c r="C276">
        <v>13379.236500000001</v>
      </c>
    </row>
    <row r="277" spans="1:3">
      <c r="A277" s="685" t="s">
        <v>1319</v>
      </c>
      <c r="B277" s="686">
        <v>50</v>
      </c>
      <c r="C277">
        <v>11171.895</v>
      </c>
    </row>
    <row r="278" spans="1:3">
      <c r="A278" s="685" t="s">
        <v>1319</v>
      </c>
      <c r="B278" s="686">
        <v>50</v>
      </c>
      <c r="C278">
        <v>11171.895</v>
      </c>
    </row>
    <row r="279" spans="1:3">
      <c r="A279" s="685" t="s">
        <v>1319</v>
      </c>
      <c r="B279" s="686">
        <v>50</v>
      </c>
      <c r="C279">
        <v>11171.895</v>
      </c>
    </row>
    <row r="280" spans="1:3">
      <c r="A280" s="685" t="s">
        <v>1319</v>
      </c>
      <c r="B280" s="686">
        <v>50</v>
      </c>
      <c r="C280">
        <v>11171.895</v>
      </c>
    </row>
    <row r="281" spans="1:3">
      <c r="A281" s="685" t="s">
        <v>1319</v>
      </c>
      <c r="B281" s="686">
        <v>50</v>
      </c>
      <c r="C281">
        <v>11171.895</v>
      </c>
    </row>
    <row r="282" spans="1:3">
      <c r="A282" s="685" t="s">
        <v>1320</v>
      </c>
      <c r="B282" s="686">
        <v>20</v>
      </c>
      <c r="C282">
        <v>4146.4709999999995</v>
      </c>
    </row>
    <row r="283" spans="1:3">
      <c r="A283" s="685" t="s">
        <v>1320</v>
      </c>
      <c r="B283" s="686">
        <v>20</v>
      </c>
      <c r="C283">
        <v>4146.4709999999995</v>
      </c>
    </row>
    <row r="284" spans="1:3">
      <c r="A284" s="685" t="s">
        <v>1320</v>
      </c>
      <c r="B284" s="686">
        <v>20</v>
      </c>
      <c r="C284">
        <v>4146.4709999999995</v>
      </c>
    </row>
    <row r="285" spans="1:3">
      <c r="A285" s="685" t="s">
        <v>1320</v>
      </c>
      <c r="B285" s="686">
        <v>20</v>
      </c>
      <c r="C285">
        <v>4146.4709999999995</v>
      </c>
    </row>
    <row r="286" spans="1:3">
      <c r="A286" s="685" t="s">
        <v>1320</v>
      </c>
      <c r="B286" s="686">
        <v>20</v>
      </c>
      <c r="C286">
        <v>4146.4709999999995</v>
      </c>
    </row>
    <row r="287" spans="1:3">
      <c r="A287" s="685" t="s">
        <v>1320</v>
      </c>
      <c r="B287" s="686">
        <v>20</v>
      </c>
      <c r="C287">
        <v>4146.4709999999995</v>
      </c>
    </row>
    <row r="288" spans="1:3">
      <c r="A288" s="685" t="s">
        <v>1321</v>
      </c>
      <c r="B288" s="686">
        <v>60</v>
      </c>
      <c r="C288">
        <v>14509.404</v>
      </c>
    </row>
    <row r="289" spans="1:3">
      <c r="A289" s="685" t="s">
        <v>1321</v>
      </c>
      <c r="B289" s="686">
        <v>60</v>
      </c>
      <c r="C289">
        <v>14509.404</v>
      </c>
    </row>
    <row r="290" spans="1:3">
      <c r="A290" s="685" t="s">
        <v>1321</v>
      </c>
      <c r="B290" s="686">
        <v>60</v>
      </c>
      <c r="C290">
        <v>14509.404</v>
      </c>
    </row>
    <row r="291" spans="1:3">
      <c r="A291" s="685" t="s">
        <v>1321</v>
      </c>
      <c r="B291" s="686">
        <v>60</v>
      </c>
      <c r="C291">
        <v>14509.404</v>
      </c>
    </row>
    <row r="292" spans="1:3">
      <c r="A292" s="685" t="s">
        <v>1321</v>
      </c>
      <c r="B292" s="686">
        <v>60</v>
      </c>
      <c r="C292">
        <v>14509.404</v>
      </c>
    </row>
    <row r="293" spans="1:3">
      <c r="A293" s="685" t="s">
        <v>1321</v>
      </c>
      <c r="B293" s="686">
        <v>60</v>
      </c>
      <c r="C293">
        <v>14509.404</v>
      </c>
    </row>
    <row r="294" spans="1:3">
      <c r="A294" s="685" t="s">
        <v>1322</v>
      </c>
      <c r="B294" s="686">
        <v>25</v>
      </c>
      <c r="C294">
        <v>6536.5860000000002</v>
      </c>
    </row>
    <row r="295" spans="1:3">
      <c r="A295" s="685" t="s">
        <v>1322</v>
      </c>
      <c r="B295" s="686">
        <v>25</v>
      </c>
      <c r="C295">
        <v>6536.5860000000002</v>
      </c>
    </row>
    <row r="296" spans="1:3">
      <c r="A296" s="685" t="s">
        <v>1322</v>
      </c>
      <c r="B296" s="686">
        <v>25</v>
      </c>
      <c r="C296">
        <v>6536.5860000000002</v>
      </c>
    </row>
    <row r="297" spans="1:3">
      <c r="A297" s="685" t="s">
        <v>1322</v>
      </c>
      <c r="B297" s="686">
        <v>25</v>
      </c>
      <c r="C297">
        <v>6536.5860000000002</v>
      </c>
    </row>
    <row r="298" spans="1:3">
      <c r="A298" s="685" t="s">
        <v>1322</v>
      </c>
      <c r="B298" s="686">
        <v>25</v>
      </c>
      <c r="C298">
        <v>6536.5860000000002</v>
      </c>
    </row>
    <row r="299" spans="1:3">
      <c r="A299" s="685" t="s">
        <v>1322</v>
      </c>
      <c r="B299" s="686">
        <v>25</v>
      </c>
      <c r="C299">
        <v>6536.5860000000002</v>
      </c>
    </row>
    <row r="300" spans="1:3">
      <c r="A300" s="685" t="s">
        <v>1323</v>
      </c>
      <c r="B300" s="686">
        <v>20</v>
      </c>
      <c r="C300">
        <v>3313.7159999999999</v>
      </c>
    </row>
    <row r="301" spans="1:3">
      <c r="A301" s="685" t="s">
        <v>1323</v>
      </c>
      <c r="B301" s="686">
        <v>20</v>
      </c>
      <c r="C301">
        <v>3313.7159999999999</v>
      </c>
    </row>
    <row r="302" spans="1:3">
      <c r="A302" s="685" t="s">
        <v>1323</v>
      </c>
      <c r="B302" s="686">
        <v>20</v>
      </c>
      <c r="C302">
        <v>3313.7159999999999</v>
      </c>
    </row>
    <row r="303" spans="1:3">
      <c r="A303" s="685" t="s">
        <v>1323</v>
      </c>
      <c r="B303" s="686">
        <v>20</v>
      </c>
      <c r="C303">
        <v>3313.7159999999999</v>
      </c>
    </row>
    <row r="304" spans="1:3">
      <c r="A304" s="685" t="s">
        <v>1324</v>
      </c>
      <c r="B304" s="686">
        <v>30</v>
      </c>
      <c r="C304">
        <v>5476.7160000000003</v>
      </c>
    </row>
    <row r="305" spans="1:3">
      <c r="A305" s="685" t="s">
        <v>1324</v>
      </c>
      <c r="B305" s="686">
        <v>30</v>
      </c>
      <c r="C305">
        <v>5476.7160000000003</v>
      </c>
    </row>
    <row r="306" spans="1:3">
      <c r="A306" s="685" t="s">
        <v>1324</v>
      </c>
      <c r="B306" s="686">
        <v>30</v>
      </c>
      <c r="C306">
        <v>5476.7160000000003</v>
      </c>
    </row>
    <row r="307" spans="1:3">
      <c r="A307" s="685" t="s">
        <v>1324</v>
      </c>
      <c r="B307" s="686">
        <v>30</v>
      </c>
      <c r="C307">
        <v>5476.7160000000003</v>
      </c>
    </row>
    <row r="308" spans="1:3">
      <c r="A308" s="685" t="s">
        <v>1324</v>
      </c>
      <c r="B308" s="686">
        <v>30</v>
      </c>
      <c r="C308">
        <v>5476.7160000000003</v>
      </c>
    </row>
    <row r="309" spans="1:3">
      <c r="A309" s="685" t="s">
        <v>1324</v>
      </c>
      <c r="B309" s="686">
        <v>30</v>
      </c>
      <c r="C309">
        <v>5476.7160000000003</v>
      </c>
    </row>
    <row r="310" spans="1:3">
      <c r="A310" s="685" t="s">
        <v>1325</v>
      </c>
      <c r="B310" s="686">
        <v>170</v>
      </c>
      <c r="C310">
        <v>30265.7775</v>
      </c>
    </row>
    <row r="311" spans="1:3">
      <c r="A311" s="685" t="s">
        <v>1325</v>
      </c>
      <c r="B311" s="686">
        <v>170</v>
      </c>
      <c r="C311">
        <v>30265.7775</v>
      </c>
    </row>
    <row r="312" spans="1:3">
      <c r="A312" s="685" t="s">
        <v>1325</v>
      </c>
      <c r="B312" s="686">
        <v>170</v>
      </c>
      <c r="C312">
        <v>30265.7775</v>
      </c>
    </row>
    <row r="313" spans="1:3">
      <c r="A313" s="685" t="s">
        <v>1325</v>
      </c>
      <c r="B313" s="686">
        <v>170</v>
      </c>
      <c r="C313">
        <v>30265.7775</v>
      </c>
    </row>
    <row r="314" spans="1:3">
      <c r="A314" s="685" t="s">
        <v>1325</v>
      </c>
      <c r="B314" s="686">
        <v>170</v>
      </c>
      <c r="C314">
        <v>30265.7775</v>
      </c>
    </row>
    <row r="315" spans="1:3">
      <c r="A315" s="685" t="s">
        <v>1326</v>
      </c>
      <c r="B315" s="686">
        <v>100</v>
      </c>
      <c r="C315">
        <v>16166.262000000001</v>
      </c>
    </row>
    <row r="316" spans="1:3">
      <c r="A316" s="685" t="s">
        <v>1326</v>
      </c>
      <c r="B316" s="686">
        <v>100</v>
      </c>
      <c r="C316">
        <v>16166.262000000001</v>
      </c>
    </row>
    <row r="317" spans="1:3">
      <c r="A317" s="685" t="s">
        <v>1326</v>
      </c>
      <c r="B317" s="686">
        <v>100</v>
      </c>
      <c r="C317">
        <v>16166.262000000001</v>
      </c>
    </row>
    <row r="318" spans="1:3">
      <c r="A318" s="685" t="s">
        <v>1326</v>
      </c>
      <c r="B318" s="686">
        <v>100</v>
      </c>
      <c r="C318">
        <v>16166.262000000001</v>
      </c>
    </row>
    <row r="319" spans="1:3">
      <c r="A319" s="685" t="s">
        <v>1326</v>
      </c>
      <c r="B319" s="686">
        <v>100</v>
      </c>
      <c r="C319">
        <v>16166.262000000001</v>
      </c>
    </row>
    <row r="320" spans="1:3">
      <c r="A320" s="685" t="s">
        <v>1327</v>
      </c>
      <c r="B320" s="686">
        <v>115</v>
      </c>
      <c r="C320">
        <v>19642.203000000001</v>
      </c>
    </row>
    <row r="321" spans="1:3">
      <c r="A321" s="685" t="s">
        <v>1327</v>
      </c>
      <c r="B321" s="686">
        <v>115</v>
      </c>
      <c r="C321">
        <v>19642.203000000001</v>
      </c>
    </row>
    <row r="322" spans="1:3">
      <c r="A322" s="685" t="s">
        <v>1327</v>
      </c>
      <c r="B322" s="686">
        <v>115</v>
      </c>
      <c r="C322">
        <v>19642.203000000001</v>
      </c>
    </row>
    <row r="323" spans="1:3">
      <c r="A323" s="685" t="s">
        <v>1327</v>
      </c>
      <c r="B323" s="686">
        <v>115</v>
      </c>
      <c r="C323">
        <v>19642.203000000001</v>
      </c>
    </row>
    <row r="324" spans="1:3">
      <c r="A324" s="685" t="s">
        <v>1327</v>
      </c>
      <c r="B324" s="686">
        <v>115</v>
      </c>
      <c r="C324">
        <v>19642.203000000001</v>
      </c>
    </row>
    <row r="325" spans="1:3">
      <c r="A325" s="685" t="s">
        <v>1328</v>
      </c>
      <c r="B325" s="686">
        <v>130</v>
      </c>
      <c r="C325">
        <v>26123.6325</v>
      </c>
    </row>
    <row r="326" spans="1:3">
      <c r="A326" s="685" t="s">
        <v>1328</v>
      </c>
      <c r="B326" s="686">
        <v>130</v>
      </c>
      <c r="C326">
        <v>26123.6325</v>
      </c>
    </row>
    <row r="327" spans="1:3">
      <c r="A327" s="685" t="s">
        <v>1328</v>
      </c>
      <c r="B327" s="686">
        <v>130</v>
      </c>
      <c r="C327">
        <v>26123.6325</v>
      </c>
    </row>
    <row r="328" spans="1:3">
      <c r="A328" s="685" t="s">
        <v>1328</v>
      </c>
      <c r="B328" s="686">
        <v>130</v>
      </c>
      <c r="C328">
        <v>26123.6325</v>
      </c>
    </row>
    <row r="329" spans="1:3">
      <c r="A329" s="685" t="s">
        <v>1329</v>
      </c>
      <c r="B329" s="686">
        <v>125</v>
      </c>
      <c r="C329">
        <v>23078.128499999999</v>
      </c>
    </row>
    <row r="330" spans="1:3">
      <c r="A330" s="685" t="s">
        <v>1329</v>
      </c>
      <c r="B330" s="686">
        <v>125</v>
      </c>
      <c r="C330">
        <v>23078.128499999999</v>
      </c>
    </row>
    <row r="331" spans="1:3">
      <c r="A331" s="685" t="s">
        <v>1329</v>
      </c>
      <c r="B331" s="686">
        <v>125</v>
      </c>
      <c r="C331">
        <v>23078.128499999999</v>
      </c>
    </row>
    <row r="332" spans="1:3">
      <c r="A332" s="685" t="s">
        <v>1329</v>
      </c>
      <c r="B332" s="686">
        <v>125</v>
      </c>
      <c r="C332">
        <v>23078.128499999999</v>
      </c>
    </row>
    <row r="333" spans="1:3">
      <c r="A333" s="685" t="s">
        <v>1330</v>
      </c>
      <c r="B333" s="686">
        <v>125</v>
      </c>
      <c r="C333">
        <v>20344.0965</v>
      </c>
    </row>
    <row r="334" spans="1:3">
      <c r="A334" s="685" t="s">
        <v>1330</v>
      </c>
      <c r="B334" s="686">
        <v>125</v>
      </c>
      <c r="C334">
        <v>20344.0965</v>
      </c>
    </row>
    <row r="335" spans="1:3">
      <c r="A335" s="685" t="s">
        <v>1330</v>
      </c>
      <c r="B335" s="686">
        <v>125</v>
      </c>
      <c r="C335">
        <v>20344.0965</v>
      </c>
    </row>
    <row r="336" spans="1:3">
      <c r="A336" s="685" t="s">
        <v>1330</v>
      </c>
      <c r="B336" s="686">
        <v>125</v>
      </c>
      <c r="C336">
        <v>20344.0965</v>
      </c>
    </row>
    <row r="337" spans="1:3">
      <c r="A337" s="685" t="s">
        <v>1331</v>
      </c>
      <c r="B337" s="686">
        <v>145</v>
      </c>
      <c r="C337">
        <v>28588.370999999999</v>
      </c>
    </row>
    <row r="338" spans="1:3">
      <c r="A338" s="685" t="s">
        <v>1331</v>
      </c>
      <c r="B338" s="686">
        <v>145</v>
      </c>
      <c r="C338">
        <v>28588.370999999999</v>
      </c>
    </row>
    <row r="339" spans="1:3">
      <c r="A339" s="685" t="s">
        <v>1332</v>
      </c>
      <c r="B339" s="686">
        <v>135</v>
      </c>
      <c r="C339">
        <v>21575.924999999999</v>
      </c>
    </row>
    <row r="340" spans="1:3">
      <c r="A340" s="685" t="s">
        <v>1332</v>
      </c>
      <c r="B340" s="686">
        <v>135</v>
      </c>
      <c r="C340">
        <v>21575.924999999999</v>
      </c>
    </row>
    <row r="341" spans="1:3">
      <c r="A341" s="685" t="s">
        <v>1332</v>
      </c>
      <c r="B341" s="686">
        <v>135</v>
      </c>
      <c r="C341">
        <v>21575.924999999999</v>
      </c>
    </row>
    <row r="342" spans="1:3">
      <c r="A342" s="685" t="s">
        <v>1332</v>
      </c>
      <c r="B342" s="686">
        <v>135</v>
      </c>
      <c r="C342">
        <v>21575.924999999999</v>
      </c>
    </row>
    <row r="343" spans="1:3">
      <c r="A343" s="685" t="s">
        <v>1332</v>
      </c>
      <c r="B343" s="686">
        <v>135</v>
      </c>
      <c r="C343">
        <v>21575.924999999999</v>
      </c>
    </row>
    <row r="344" spans="1:3">
      <c r="A344" s="685" t="s">
        <v>1333</v>
      </c>
      <c r="B344" s="686">
        <v>70</v>
      </c>
      <c r="C344">
        <v>10605.189</v>
      </c>
    </row>
    <row r="345" spans="1:3">
      <c r="A345" s="685" t="s">
        <v>1333</v>
      </c>
      <c r="B345" s="686">
        <v>70</v>
      </c>
      <c r="C345">
        <v>10605.189</v>
      </c>
    </row>
    <row r="346" spans="1:3">
      <c r="A346" s="685" t="s">
        <v>1333</v>
      </c>
      <c r="B346" s="686">
        <v>70</v>
      </c>
      <c r="C346">
        <v>10605.189</v>
      </c>
    </row>
    <row r="347" spans="1:3">
      <c r="A347" s="685" t="s">
        <v>1333</v>
      </c>
      <c r="B347" s="686">
        <v>70</v>
      </c>
      <c r="C347">
        <v>10605.189</v>
      </c>
    </row>
    <row r="348" spans="1:3">
      <c r="A348" s="685" t="s">
        <v>1333</v>
      </c>
      <c r="B348" s="686">
        <v>70</v>
      </c>
      <c r="C348">
        <v>10605.189</v>
      </c>
    </row>
    <row r="349" spans="1:3">
      <c r="A349" s="685" t="s">
        <v>1334</v>
      </c>
      <c r="B349" s="686">
        <v>85</v>
      </c>
      <c r="C349">
        <v>16166.262000000001</v>
      </c>
    </row>
    <row r="350" spans="1:3">
      <c r="A350" s="685" t="s">
        <v>1334</v>
      </c>
      <c r="B350" s="686">
        <v>85</v>
      </c>
      <c r="C350">
        <v>16166.262000000001</v>
      </c>
    </row>
    <row r="351" spans="1:3">
      <c r="A351" s="685" t="s">
        <v>1334</v>
      </c>
      <c r="B351" s="686">
        <v>85</v>
      </c>
      <c r="C351">
        <v>16166.262000000001</v>
      </c>
    </row>
    <row r="352" spans="1:3">
      <c r="A352" s="685" t="s">
        <v>1334</v>
      </c>
      <c r="B352" s="686">
        <v>85</v>
      </c>
      <c r="C352">
        <v>16166.262000000001</v>
      </c>
    </row>
    <row r="353" spans="1:3">
      <c r="A353" s="685" t="s">
        <v>1335</v>
      </c>
      <c r="B353" s="686">
        <v>85</v>
      </c>
      <c r="C353">
        <v>14682.444</v>
      </c>
    </row>
    <row r="354" spans="1:3">
      <c r="A354" s="685" t="s">
        <v>1335</v>
      </c>
      <c r="B354" s="686">
        <v>85</v>
      </c>
      <c r="C354">
        <v>14682.444</v>
      </c>
    </row>
    <row r="355" spans="1:3">
      <c r="A355" s="685" t="s">
        <v>1335</v>
      </c>
      <c r="B355" s="686">
        <v>85</v>
      </c>
      <c r="C355">
        <v>14682.444</v>
      </c>
    </row>
    <row r="356" spans="1:3">
      <c r="A356" s="685" t="s">
        <v>1335</v>
      </c>
      <c r="B356" s="686">
        <v>85</v>
      </c>
      <c r="C356">
        <v>14682.444</v>
      </c>
    </row>
    <row r="357" spans="1:3">
      <c r="A357" s="685" t="s">
        <v>1335</v>
      </c>
      <c r="B357" s="686">
        <v>85</v>
      </c>
      <c r="C357">
        <v>14682.444</v>
      </c>
    </row>
    <row r="358" spans="1:3">
      <c r="A358" s="685" t="s">
        <v>1336</v>
      </c>
      <c r="B358" s="686">
        <v>60</v>
      </c>
      <c r="C358">
        <v>12265.291499999999</v>
      </c>
    </row>
    <row r="359" spans="1:3">
      <c r="A359" s="685" t="s">
        <v>1336</v>
      </c>
      <c r="B359" s="686">
        <v>60</v>
      </c>
      <c r="C359">
        <v>12265.291499999999</v>
      </c>
    </row>
    <row r="360" spans="1:3">
      <c r="A360" s="685" t="s">
        <v>1336</v>
      </c>
      <c r="B360" s="686">
        <v>60</v>
      </c>
      <c r="C360">
        <v>12265.291499999999</v>
      </c>
    </row>
    <row r="361" spans="1:3">
      <c r="A361" s="685" t="s">
        <v>1336</v>
      </c>
      <c r="B361" s="686">
        <v>60</v>
      </c>
      <c r="C361">
        <v>12265.291499999999</v>
      </c>
    </row>
    <row r="362" spans="1:3">
      <c r="A362" s="685" t="s">
        <v>1336</v>
      </c>
      <c r="B362" s="686">
        <v>60</v>
      </c>
      <c r="C362">
        <v>12265.291499999999</v>
      </c>
    </row>
    <row r="363" spans="1:3">
      <c r="A363" s="685" t="s">
        <v>1337</v>
      </c>
      <c r="B363" s="686">
        <v>50</v>
      </c>
      <c r="C363">
        <v>8045.2785000000003</v>
      </c>
    </row>
    <row r="364" spans="1:3">
      <c r="A364" s="685" t="s">
        <v>1337</v>
      </c>
      <c r="B364" s="686">
        <v>50</v>
      </c>
      <c r="C364">
        <v>8045.2785000000003</v>
      </c>
    </row>
    <row r="365" spans="1:3">
      <c r="A365" s="685" t="s">
        <v>1337</v>
      </c>
      <c r="B365" s="686">
        <v>50</v>
      </c>
      <c r="C365">
        <v>8045.2785000000003</v>
      </c>
    </row>
    <row r="366" spans="1:3">
      <c r="A366" s="685" t="s">
        <v>1337</v>
      </c>
      <c r="B366" s="686">
        <v>50</v>
      </c>
      <c r="C366">
        <v>8045.2785000000003</v>
      </c>
    </row>
    <row r="367" spans="1:3">
      <c r="A367" s="685" t="s">
        <v>1337</v>
      </c>
      <c r="B367" s="686">
        <v>50</v>
      </c>
      <c r="C367">
        <v>8045.2785000000003</v>
      </c>
    </row>
    <row r="368" spans="1:3">
      <c r="A368" s="685" t="s">
        <v>1338</v>
      </c>
      <c r="B368" s="686">
        <v>66</v>
      </c>
      <c r="C368">
        <v>13666.915499999999</v>
      </c>
    </row>
    <row r="369" spans="1:3">
      <c r="A369" s="685" t="s">
        <v>1338</v>
      </c>
      <c r="B369" s="686">
        <v>66</v>
      </c>
      <c r="C369">
        <v>13666.915499999999</v>
      </c>
    </row>
    <row r="370" spans="1:3">
      <c r="A370" s="685" t="s">
        <v>1338</v>
      </c>
      <c r="B370" s="686">
        <v>66</v>
      </c>
      <c r="C370">
        <v>13666.915499999999</v>
      </c>
    </row>
    <row r="371" spans="1:3">
      <c r="A371" s="685" t="s">
        <v>1338</v>
      </c>
      <c r="B371" s="686">
        <v>66</v>
      </c>
      <c r="C371">
        <v>13666.915499999999</v>
      </c>
    </row>
    <row r="372" spans="1:3">
      <c r="A372" s="685" t="s">
        <v>1339</v>
      </c>
      <c r="B372" s="686">
        <v>55</v>
      </c>
      <c r="C372">
        <v>9318.2039999999997</v>
      </c>
    </row>
    <row r="373" spans="1:3">
      <c r="A373" s="685" t="s">
        <v>1339</v>
      </c>
      <c r="B373" s="686">
        <v>55</v>
      </c>
      <c r="C373">
        <v>9318.2039999999997</v>
      </c>
    </row>
    <row r="374" spans="1:3">
      <c r="A374" s="685" t="s">
        <v>1339</v>
      </c>
      <c r="B374" s="686">
        <v>55</v>
      </c>
      <c r="C374">
        <v>9318.2039999999997</v>
      </c>
    </row>
    <row r="375" spans="1:3">
      <c r="A375" s="685" t="s">
        <v>1339</v>
      </c>
      <c r="B375" s="686">
        <v>55</v>
      </c>
      <c r="C375">
        <v>9318.2039999999997</v>
      </c>
    </row>
    <row r="376" spans="1:3">
      <c r="A376" s="685" t="s">
        <v>1340</v>
      </c>
      <c r="B376" s="686">
        <v>65</v>
      </c>
      <c r="C376">
        <v>16126.246499999999</v>
      </c>
    </row>
    <row r="377" spans="1:3">
      <c r="A377" s="685" t="s">
        <v>1340</v>
      </c>
      <c r="B377" s="686">
        <v>65</v>
      </c>
      <c r="C377">
        <v>16126.246499999999</v>
      </c>
    </row>
    <row r="378" spans="1:3">
      <c r="A378" s="685" t="s">
        <v>1340</v>
      </c>
      <c r="B378" s="686">
        <v>65</v>
      </c>
      <c r="C378">
        <v>16126.246499999999</v>
      </c>
    </row>
    <row r="379" spans="1:3">
      <c r="A379" s="685" t="s">
        <v>1340</v>
      </c>
      <c r="B379" s="686">
        <v>65</v>
      </c>
      <c r="C379">
        <v>16126.246499999999</v>
      </c>
    </row>
    <row r="380" spans="1:3">
      <c r="A380" s="685" t="s">
        <v>1340</v>
      </c>
      <c r="B380" s="686">
        <v>65</v>
      </c>
      <c r="C380">
        <v>16126.246499999999</v>
      </c>
    </row>
    <row r="381" spans="1:3">
      <c r="A381" s="685" t="s">
        <v>1341</v>
      </c>
      <c r="B381" s="686">
        <v>60</v>
      </c>
      <c r="C381">
        <v>15334.5885</v>
      </c>
    </row>
    <row r="382" spans="1:3">
      <c r="A382" s="685" t="s">
        <v>1341</v>
      </c>
      <c r="B382" s="686">
        <v>60</v>
      </c>
      <c r="C382">
        <v>15334.5885</v>
      </c>
    </row>
    <row r="383" spans="1:3">
      <c r="A383" s="685" t="s">
        <v>1341</v>
      </c>
      <c r="B383" s="686">
        <v>60</v>
      </c>
      <c r="C383">
        <v>15334.5885</v>
      </c>
    </row>
    <row r="384" spans="1:3">
      <c r="A384" s="685" t="s">
        <v>1341</v>
      </c>
      <c r="B384" s="686">
        <v>60</v>
      </c>
      <c r="C384">
        <v>15334.5885</v>
      </c>
    </row>
    <row r="385" spans="1:3">
      <c r="A385" s="685" t="s">
        <v>1341</v>
      </c>
      <c r="B385" s="686">
        <v>60</v>
      </c>
      <c r="C385">
        <v>15334.5885</v>
      </c>
    </row>
    <row r="386" spans="1:3">
      <c r="A386" s="685" t="s">
        <v>1342</v>
      </c>
      <c r="B386" s="686">
        <v>50</v>
      </c>
      <c r="C386">
        <v>13764.2505</v>
      </c>
    </row>
    <row r="387" spans="1:3">
      <c r="A387" s="685" t="s">
        <v>1342</v>
      </c>
      <c r="B387" s="686">
        <v>50</v>
      </c>
      <c r="C387">
        <v>13764.2505</v>
      </c>
    </row>
    <row r="388" spans="1:3">
      <c r="A388" s="685" t="s">
        <v>1342</v>
      </c>
      <c r="B388" s="686">
        <v>50</v>
      </c>
      <c r="C388">
        <v>13764.2505</v>
      </c>
    </row>
    <row r="389" spans="1:3">
      <c r="A389" s="685" t="s">
        <v>1342</v>
      </c>
      <c r="B389" s="686">
        <v>50</v>
      </c>
      <c r="C389">
        <v>13764.2505</v>
      </c>
    </row>
    <row r="390" spans="1:3">
      <c r="A390" s="685" t="s">
        <v>1342</v>
      </c>
      <c r="B390" s="686">
        <v>50</v>
      </c>
      <c r="C390">
        <v>13764.2505</v>
      </c>
    </row>
    <row r="391" spans="1:3">
      <c r="A391" s="685" t="s">
        <v>1343</v>
      </c>
      <c r="B391" s="686">
        <v>65</v>
      </c>
      <c r="C391">
        <v>17116.9005</v>
      </c>
    </row>
    <row r="392" spans="1:3">
      <c r="A392" s="685" t="s">
        <v>1343</v>
      </c>
      <c r="B392" s="686">
        <v>65</v>
      </c>
      <c r="C392">
        <v>17116.9005</v>
      </c>
    </row>
    <row r="393" spans="1:3">
      <c r="A393" s="685" t="s">
        <v>1343</v>
      </c>
      <c r="B393" s="686">
        <v>65</v>
      </c>
      <c r="C393">
        <v>17116.9005</v>
      </c>
    </row>
    <row r="394" spans="1:3">
      <c r="A394" s="685" t="s">
        <v>1343</v>
      </c>
      <c r="B394" s="686">
        <v>65</v>
      </c>
      <c r="C394">
        <v>17116.9005</v>
      </c>
    </row>
    <row r="395" spans="1:3">
      <c r="A395" s="685" t="s">
        <v>1343</v>
      </c>
      <c r="B395" s="686">
        <v>65</v>
      </c>
      <c r="C395">
        <v>17116.9005</v>
      </c>
    </row>
    <row r="396" spans="1:3">
      <c r="A396" s="685" t="s">
        <v>1344</v>
      </c>
      <c r="B396" s="686">
        <v>70</v>
      </c>
      <c r="C396">
        <v>14295.267</v>
      </c>
    </row>
    <row r="397" spans="1:3">
      <c r="A397" s="685" t="s">
        <v>1344</v>
      </c>
      <c r="B397" s="686">
        <v>70</v>
      </c>
      <c r="C397">
        <v>14295.267</v>
      </c>
    </row>
    <row r="398" spans="1:3">
      <c r="A398" s="685" t="s">
        <v>1344</v>
      </c>
      <c r="B398" s="686">
        <v>70</v>
      </c>
      <c r="C398">
        <v>14295.267</v>
      </c>
    </row>
    <row r="399" spans="1:3">
      <c r="A399" s="685" t="s">
        <v>1344</v>
      </c>
      <c r="B399" s="686">
        <v>70</v>
      </c>
      <c r="C399">
        <v>14295.267</v>
      </c>
    </row>
    <row r="400" spans="1:3">
      <c r="A400" s="685" t="s">
        <v>1344</v>
      </c>
      <c r="B400" s="686">
        <v>70</v>
      </c>
      <c r="C400">
        <v>14295.267</v>
      </c>
    </row>
    <row r="401" spans="1:3">
      <c r="A401" s="685" t="s">
        <v>1345</v>
      </c>
      <c r="B401" s="686">
        <v>75</v>
      </c>
      <c r="C401">
        <v>15158.304</v>
      </c>
    </row>
    <row r="402" spans="1:3">
      <c r="A402" s="685" t="s">
        <v>1345</v>
      </c>
      <c r="B402" s="686">
        <v>75</v>
      </c>
      <c r="C402">
        <v>15158.304</v>
      </c>
    </row>
    <row r="403" spans="1:3">
      <c r="A403" s="685" t="s">
        <v>1345</v>
      </c>
      <c r="B403" s="686">
        <v>75</v>
      </c>
      <c r="C403">
        <v>15158.304</v>
      </c>
    </row>
    <row r="404" spans="1:3">
      <c r="A404" s="685" t="s">
        <v>1345</v>
      </c>
      <c r="B404" s="686">
        <v>75</v>
      </c>
      <c r="C404">
        <v>15158.304</v>
      </c>
    </row>
    <row r="405" spans="1:3">
      <c r="A405" s="685" t="s">
        <v>1345</v>
      </c>
      <c r="B405" s="686">
        <v>75</v>
      </c>
      <c r="C405">
        <v>15158.304</v>
      </c>
    </row>
    <row r="406" spans="1:3">
      <c r="A406" s="685" t="s">
        <v>1346</v>
      </c>
      <c r="B406" s="686">
        <v>80</v>
      </c>
      <c r="C406">
        <v>16344.709500000001</v>
      </c>
    </row>
    <row r="407" spans="1:3">
      <c r="A407" s="685" t="s">
        <v>1346</v>
      </c>
      <c r="B407" s="686">
        <v>80</v>
      </c>
      <c r="C407">
        <v>16344.709500000001</v>
      </c>
    </row>
    <row r="408" spans="1:3">
      <c r="A408" s="685" t="s">
        <v>1346</v>
      </c>
      <c r="B408" s="686">
        <v>80</v>
      </c>
      <c r="C408">
        <v>16344.709500000001</v>
      </c>
    </row>
    <row r="409" spans="1:3">
      <c r="A409" s="685" t="s">
        <v>1346</v>
      </c>
      <c r="B409" s="686">
        <v>80</v>
      </c>
      <c r="C409">
        <v>16344.709500000001</v>
      </c>
    </row>
    <row r="410" spans="1:3">
      <c r="A410" s="685" t="s">
        <v>1346</v>
      </c>
      <c r="B410" s="686">
        <v>80</v>
      </c>
      <c r="C410">
        <v>16344.709500000001</v>
      </c>
    </row>
    <row r="411" spans="1:3">
      <c r="A411" s="685" t="s">
        <v>1347</v>
      </c>
      <c r="B411" s="686">
        <v>120</v>
      </c>
      <c r="C411">
        <v>31770.144</v>
      </c>
    </row>
    <row r="412" spans="1:3">
      <c r="A412" s="685" t="s">
        <v>1347</v>
      </c>
      <c r="B412" s="686">
        <v>120</v>
      </c>
      <c r="C412">
        <v>31770.144</v>
      </c>
    </row>
    <row r="413" spans="1:3">
      <c r="A413" s="685" t="s">
        <v>1347</v>
      </c>
      <c r="B413" s="686">
        <v>120</v>
      </c>
      <c r="C413">
        <v>31770.144</v>
      </c>
    </row>
    <row r="414" spans="1:3">
      <c r="A414" s="685" t="s">
        <v>1347</v>
      </c>
      <c r="B414" s="686">
        <v>120</v>
      </c>
      <c r="C414">
        <v>31770.144</v>
      </c>
    </row>
    <row r="415" spans="1:3">
      <c r="A415" s="685" t="s">
        <v>1347</v>
      </c>
      <c r="B415" s="686">
        <v>120</v>
      </c>
      <c r="C415">
        <v>31770.144</v>
      </c>
    </row>
    <row r="416" spans="1:3">
      <c r="A416" s="685" t="s">
        <v>1348</v>
      </c>
      <c r="B416" s="686">
        <v>70</v>
      </c>
      <c r="C416">
        <v>18953.287499999999</v>
      </c>
    </row>
    <row r="417" spans="1:3">
      <c r="A417" s="685" t="s">
        <v>1348</v>
      </c>
      <c r="B417" s="686">
        <v>70</v>
      </c>
      <c r="C417">
        <v>18953.287499999999</v>
      </c>
    </row>
    <row r="418" spans="1:3">
      <c r="A418" s="685" t="s">
        <v>1348</v>
      </c>
      <c r="B418" s="686">
        <v>70</v>
      </c>
      <c r="C418">
        <v>18953.287499999999</v>
      </c>
    </row>
    <row r="419" spans="1:3">
      <c r="A419" s="685" t="s">
        <v>1348</v>
      </c>
      <c r="B419" s="686">
        <v>70</v>
      </c>
      <c r="C419">
        <v>18953.287499999999</v>
      </c>
    </row>
    <row r="420" spans="1:3">
      <c r="A420" s="685" t="s">
        <v>1348</v>
      </c>
      <c r="B420" s="686">
        <v>70</v>
      </c>
      <c r="C420">
        <v>18953.287499999999</v>
      </c>
    </row>
    <row r="421" spans="1:3">
      <c r="A421" s="685" t="s">
        <v>1349</v>
      </c>
      <c r="B421" s="686">
        <v>35</v>
      </c>
      <c r="C421">
        <v>12160.386</v>
      </c>
    </row>
    <row r="422" spans="1:3">
      <c r="A422" s="685" t="s">
        <v>1349</v>
      </c>
      <c r="B422" s="686">
        <v>35</v>
      </c>
      <c r="C422">
        <v>12160.386</v>
      </c>
    </row>
    <row r="423" spans="1:3">
      <c r="A423" s="685" t="s">
        <v>1349</v>
      </c>
      <c r="B423" s="686">
        <v>35</v>
      </c>
      <c r="C423">
        <v>12160.386</v>
      </c>
    </row>
    <row r="424" spans="1:3">
      <c r="A424" s="685" t="s">
        <v>1350</v>
      </c>
      <c r="B424" s="686">
        <v>46</v>
      </c>
      <c r="C424">
        <v>7863.5865000000003</v>
      </c>
    </row>
    <row r="425" spans="1:3">
      <c r="A425" s="685" t="s">
        <v>1350</v>
      </c>
      <c r="B425" s="686">
        <v>46</v>
      </c>
      <c r="C425">
        <v>7863.5865000000003</v>
      </c>
    </row>
    <row r="426" spans="1:3">
      <c r="A426" s="685" t="s">
        <v>1350</v>
      </c>
      <c r="B426" s="686">
        <v>46</v>
      </c>
      <c r="C426">
        <v>7863.5865000000003</v>
      </c>
    </row>
    <row r="427" spans="1:3">
      <c r="A427" s="685" t="s">
        <v>1350</v>
      </c>
      <c r="B427" s="686">
        <v>46</v>
      </c>
      <c r="C427">
        <v>7863.5865000000003</v>
      </c>
    </row>
    <row r="428" spans="1:3">
      <c r="A428" s="685" t="s">
        <v>1350</v>
      </c>
      <c r="B428" s="686">
        <v>46</v>
      </c>
      <c r="C428">
        <v>7863.5865000000003</v>
      </c>
    </row>
    <row r="429" spans="1:3">
      <c r="A429" s="685" t="s">
        <v>1351</v>
      </c>
      <c r="B429" s="686">
        <v>70</v>
      </c>
      <c r="C429">
        <v>12003.568499999999</v>
      </c>
    </row>
    <row r="430" spans="1:3">
      <c r="A430" s="685" t="s">
        <v>1351</v>
      </c>
      <c r="B430" s="686">
        <v>70</v>
      </c>
      <c r="C430">
        <v>12003.568499999999</v>
      </c>
    </row>
    <row r="431" spans="1:3">
      <c r="A431" s="685" t="s">
        <v>1351</v>
      </c>
      <c r="B431" s="686">
        <v>70</v>
      </c>
      <c r="C431">
        <v>12003.568499999999</v>
      </c>
    </row>
    <row r="432" spans="1:3">
      <c r="A432" s="685" t="s">
        <v>1351</v>
      </c>
      <c r="B432" s="686">
        <v>70</v>
      </c>
      <c r="C432">
        <v>12003.568499999999</v>
      </c>
    </row>
    <row r="433" spans="1:3">
      <c r="A433" s="685" t="s">
        <v>1351</v>
      </c>
      <c r="B433" s="686">
        <v>70</v>
      </c>
      <c r="C433">
        <v>12003.568499999999</v>
      </c>
    </row>
    <row r="434" spans="1:3">
      <c r="A434" s="685" t="s">
        <v>1352</v>
      </c>
      <c r="B434" s="686">
        <v>70</v>
      </c>
      <c r="C434">
        <v>13372.747499999999</v>
      </c>
    </row>
    <row r="435" spans="1:3">
      <c r="A435" s="685" t="s">
        <v>1352</v>
      </c>
      <c r="B435" s="686">
        <v>70</v>
      </c>
      <c r="C435">
        <v>13372.747499999999</v>
      </c>
    </row>
    <row r="436" spans="1:3">
      <c r="A436" s="685" t="s">
        <v>1352</v>
      </c>
      <c r="B436" s="686">
        <v>70</v>
      </c>
      <c r="C436">
        <v>13372.747499999999</v>
      </c>
    </row>
    <row r="437" spans="1:3">
      <c r="A437" s="685" t="s">
        <v>1352</v>
      </c>
      <c r="B437" s="686">
        <v>70</v>
      </c>
      <c r="C437">
        <v>13372.747499999999</v>
      </c>
    </row>
    <row r="438" spans="1:3">
      <c r="A438" s="685" t="s">
        <v>1352</v>
      </c>
      <c r="B438" s="686">
        <v>70</v>
      </c>
      <c r="C438">
        <v>13372.747499999999</v>
      </c>
    </row>
    <row r="439" spans="1:3">
      <c r="A439" s="685" t="s">
        <v>1353</v>
      </c>
      <c r="B439" s="686">
        <v>90</v>
      </c>
      <c r="C439">
        <v>15376.767</v>
      </c>
    </row>
    <row r="440" spans="1:3">
      <c r="A440" s="685" t="s">
        <v>1353</v>
      </c>
      <c r="B440" s="686">
        <v>90</v>
      </c>
      <c r="C440">
        <v>15376.767</v>
      </c>
    </row>
    <row r="441" spans="1:3">
      <c r="A441" s="685" t="s">
        <v>1353</v>
      </c>
      <c r="B441" s="686">
        <v>90</v>
      </c>
      <c r="C441">
        <v>15376.767</v>
      </c>
    </row>
    <row r="442" spans="1:3">
      <c r="A442" s="685" t="s">
        <v>1353</v>
      </c>
      <c r="B442" s="686">
        <v>90</v>
      </c>
      <c r="C442">
        <v>15376.767</v>
      </c>
    </row>
    <row r="443" spans="1:3">
      <c r="A443" s="685" t="s">
        <v>1353</v>
      </c>
      <c r="B443" s="686">
        <v>90</v>
      </c>
      <c r="C443">
        <v>15376.767</v>
      </c>
    </row>
    <row r="444" spans="1:3">
      <c r="A444" s="685" t="s">
        <v>1354</v>
      </c>
      <c r="B444" s="686">
        <v>120</v>
      </c>
      <c r="C444">
        <v>24169.362000000001</v>
      </c>
    </row>
    <row r="445" spans="1:3">
      <c r="A445" s="685" t="s">
        <v>1354</v>
      </c>
      <c r="B445" s="686">
        <v>120</v>
      </c>
      <c r="C445">
        <v>24169.362000000001</v>
      </c>
    </row>
    <row r="446" spans="1:3">
      <c r="A446" s="685" t="s">
        <v>1354</v>
      </c>
      <c r="B446" s="686">
        <v>120</v>
      </c>
      <c r="C446">
        <v>24169.362000000001</v>
      </c>
    </row>
    <row r="447" spans="1:3">
      <c r="A447" s="685" t="s">
        <v>1354</v>
      </c>
      <c r="B447" s="686">
        <v>120</v>
      </c>
      <c r="C447">
        <v>24169.362000000001</v>
      </c>
    </row>
    <row r="448" spans="1:3">
      <c r="A448" s="685" t="s">
        <v>1354</v>
      </c>
      <c r="B448" s="686">
        <v>120</v>
      </c>
      <c r="C448">
        <v>24169.362000000001</v>
      </c>
    </row>
    <row r="449" spans="1:3">
      <c r="A449" s="685" t="s">
        <v>1355</v>
      </c>
      <c r="B449" s="686">
        <v>65</v>
      </c>
      <c r="C449">
        <v>14084.3745</v>
      </c>
    </row>
    <row r="450" spans="1:3">
      <c r="A450" s="685" t="s">
        <v>1355</v>
      </c>
      <c r="B450" s="686">
        <v>65</v>
      </c>
      <c r="C450">
        <v>14084.3745</v>
      </c>
    </row>
    <row r="451" spans="1:3">
      <c r="A451" s="685" t="s">
        <v>1355</v>
      </c>
      <c r="B451" s="686">
        <v>65</v>
      </c>
      <c r="C451">
        <v>14084.3745</v>
      </c>
    </row>
    <row r="452" spans="1:3">
      <c r="A452" s="685" t="s">
        <v>1355</v>
      </c>
      <c r="B452" s="686">
        <v>65</v>
      </c>
      <c r="C452">
        <v>14084.3745</v>
      </c>
    </row>
    <row r="453" spans="1:3">
      <c r="A453" s="685" t="s">
        <v>1355</v>
      </c>
      <c r="B453" s="686">
        <v>65</v>
      </c>
      <c r="C453">
        <v>14084.3745</v>
      </c>
    </row>
    <row r="454" spans="1:3">
      <c r="A454" s="685" t="s">
        <v>1356</v>
      </c>
      <c r="B454" s="686">
        <v>180</v>
      </c>
      <c r="C454">
        <v>35115.2235</v>
      </c>
    </row>
    <row r="455" spans="1:3">
      <c r="A455" s="685" t="s">
        <v>1356</v>
      </c>
      <c r="B455" s="686">
        <v>180</v>
      </c>
      <c r="C455">
        <v>35115.2235</v>
      </c>
    </row>
    <row r="456" spans="1:3">
      <c r="A456" s="685" t="s">
        <v>1356</v>
      </c>
      <c r="B456" s="686">
        <v>180</v>
      </c>
      <c r="C456">
        <v>35115.2235</v>
      </c>
    </row>
    <row r="457" spans="1:3">
      <c r="A457" s="685" t="s">
        <v>1356</v>
      </c>
      <c r="B457" s="686">
        <v>180</v>
      </c>
      <c r="C457">
        <v>35115.2235</v>
      </c>
    </row>
    <row r="458" spans="1:3">
      <c r="A458" s="685" t="s">
        <v>1356</v>
      </c>
      <c r="B458" s="686">
        <v>180</v>
      </c>
      <c r="C458">
        <v>35115.2235</v>
      </c>
    </row>
    <row r="459" spans="1:3">
      <c r="A459" s="685" t="s">
        <v>1356</v>
      </c>
      <c r="B459" s="686">
        <v>180</v>
      </c>
      <c r="C459">
        <v>35115.2235</v>
      </c>
    </row>
    <row r="460" spans="1:3">
      <c r="A460" s="685" t="s">
        <v>1357</v>
      </c>
      <c r="B460" s="686">
        <v>190</v>
      </c>
      <c r="C460">
        <v>41795.648999999998</v>
      </c>
    </row>
    <row r="461" spans="1:3">
      <c r="A461" s="685" t="s">
        <v>1357</v>
      </c>
      <c r="B461" s="686">
        <v>190</v>
      </c>
      <c r="C461">
        <v>41795.648999999998</v>
      </c>
    </row>
    <row r="462" spans="1:3">
      <c r="A462" s="685" t="s">
        <v>1357</v>
      </c>
      <c r="B462" s="686">
        <v>190</v>
      </c>
      <c r="C462">
        <v>41795.648999999998</v>
      </c>
    </row>
    <row r="463" spans="1:3">
      <c r="A463" s="685" t="s">
        <v>1357</v>
      </c>
      <c r="B463" s="686">
        <v>190</v>
      </c>
      <c r="C463">
        <v>41795.648999999998</v>
      </c>
    </row>
    <row r="464" spans="1:3">
      <c r="A464" s="685" t="s">
        <v>1357</v>
      </c>
      <c r="B464" s="686">
        <v>190</v>
      </c>
      <c r="C464">
        <v>41795.648999999998</v>
      </c>
    </row>
    <row r="465" spans="1:3">
      <c r="A465" s="685" t="s">
        <v>1357</v>
      </c>
      <c r="B465" s="686">
        <v>190</v>
      </c>
      <c r="C465">
        <v>41795.648999999998</v>
      </c>
    </row>
    <row r="466" spans="1:3">
      <c r="A466" s="685" t="s">
        <v>1358</v>
      </c>
      <c r="B466" s="686">
        <v>245</v>
      </c>
      <c r="C466">
        <v>48199.210500000001</v>
      </c>
    </row>
    <row r="467" spans="1:3">
      <c r="A467" s="685" t="s">
        <v>1358</v>
      </c>
      <c r="B467" s="686">
        <v>245</v>
      </c>
      <c r="C467">
        <v>48199.210500000001</v>
      </c>
    </row>
    <row r="468" spans="1:3">
      <c r="A468" s="685" t="s">
        <v>1358</v>
      </c>
      <c r="B468" s="686">
        <v>245</v>
      </c>
      <c r="C468">
        <v>48199.210500000001</v>
      </c>
    </row>
    <row r="469" spans="1:3">
      <c r="A469" s="685" t="s">
        <v>1358</v>
      </c>
      <c r="B469" s="686">
        <v>245</v>
      </c>
      <c r="C469">
        <v>48199.210500000001</v>
      </c>
    </row>
    <row r="470" spans="1:3">
      <c r="A470" s="685" t="s">
        <v>1358</v>
      </c>
      <c r="B470" s="686">
        <v>245</v>
      </c>
      <c r="C470">
        <v>48199.210500000001</v>
      </c>
    </row>
    <row r="471" spans="1:3">
      <c r="A471" s="685" t="s">
        <v>1358</v>
      </c>
      <c r="B471" s="686">
        <v>245</v>
      </c>
      <c r="C471">
        <v>48199.210500000001</v>
      </c>
    </row>
    <row r="472" spans="1:3">
      <c r="A472" s="685" t="s">
        <v>1359</v>
      </c>
      <c r="B472" s="686">
        <v>265</v>
      </c>
      <c r="C472">
        <v>58955.809500000003</v>
      </c>
    </row>
    <row r="473" spans="1:3">
      <c r="A473" s="685" t="s">
        <v>1359</v>
      </c>
      <c r="B473" s="686">
        <v>265</v>
      </c>
      <c r="C473">
        <v>58955.809500000003</v>
      </c>
    </row>
    <row r="474" spans="1:3">
      <c r="A474" s="685" t="s">
        <v>1359</v>
      </c>
      <c r="B474" s="686">
        <v>265</v>
      </c>
      <c r="C474">
        <v>58955.809500000003</v>
      </c>
    </row>
    <row r="475" spans="1:3">
      <c r="A475" s="685" t="s">
        <v>1359</v>
      </c>
      <c r="B475" s="686">
        <v>265</v>
      </c>
      <c r="C475">
        <v>58955.809500000003</v>
      </c>
    </row>
    <row r="476" spans="1:3">
      <c r="A476" s="685" t="s">
        <v>1359</v>
      </c>
      <c r="B476" s="686">
        <v>265</v>
      </c>
      <c r="C476">
        <v>58955.809500000003</v>
      </c>
    </row>
    <row r="477" spans="1:3">
      <c r="A477" s="685" t="s">
        <v>1359</v>
      </c>
      <c r="B477" s="686">
        <v>265</v>
      </c>
      <c r="C477">
        <v>58955.809500000003</v>
      </c>
    </row>
    <row r="478" spans="1:3">
      <c r="A478" s="685" t="s">
        <v>1360</v>
      </c>
      <c r="B478" s="686">
        <v>145</v>
      </c>
      <c r="C478">
        <v>25922.4735</v>
      </c>
    </row>
    <row r="479" spans="1:3">
      <c r="A479" s="685" t="s">
        <v>1360</v>
      </c>
      <c r="B479" s="686">
        <v>145</v>
      </c>
      <c r="C479">
        <v>25922.4735</v>
      </c>
    </row>
    <row r="480" spans="1:3">
      <c r="A480" s="685" t="s">
        <v>1360</v>
      </c>
      <c r="B480" s="686">
        <v>145</v>
      </c>
      <c r="C480">
        <v>25922.4735</v>
      </c>
    </row>
    <row r="481" spans="1:3">
      <c r="A481" s="685" t="s">
        <v>1360</v>
      </c>
      <c r="B481" s="686">
        <v>145</v>
      </c>
      <c r="C481">
        <v>25922.4735</v>
      </c>
    </row>
    <row r="482" spans="1:3">
      <c r="A482" s="685" t="s">
        <v>1360</v>
      </c>
      <c r="B482" s="686">
        <v>145</v>
      </c>
      <c r="C482">
        <v>25922.4735</v>
      </c>
    </row>
    <row r="483" spans="1:3">
      <c r="A483" s="685" t="s">
        <v>1360</v>
      </c>
      <c r="B483" s="686">
        <v>145</v>
      </c>
      <c r="C483">
        <v>25922.4735</v>
      </c>
    </row>
    <row r="484" spans="1:3">
      <c r="A484" s="685" t="s">
        <v>1361</v>
      </c>
      <c r="B484" s="686">
        <v>160</v>
      </c>
      <c r="C484">
        <v>31989.6885</v>
      </c>
    </row>
    <row r="485" spans="1:3">
      <c r="A485" s="685" t="s">
        <v>1361</v>
      </c>
      <c r="B485" s="686">
        <v>160</v>
      </c>
      <c r="C485">
        <v>31989.6885</v>
      </c>
    </row>
    <row r="486" spans="1:3">
      <c r="A486" s="685" t="s">
        <v>1361</v>
      </c>
      <c r="B486" s="686">
        <v>160</v>
      </c>
      <c r="C486">
        <v>31989.6885</v>
      </c>
    </row>
    <row r="487" spans="1:3">
      <c r="A487" s="685" t="s">
        <v>1361</v>
      </c>
      <c r="B487" s="686">
        <v>160</v>
      </c>
      <c r="C487">
        <v>31989.6885</v>
      </c>
    </row>
    <row r="488" spans="1:3">
      <c r="A488" s="685" t="s">
        <v>1361</v>
      </c>
      <c r="B488" s="686">
        <v>160</v>
      </c>
      <c r="C488">
        <v>31989.6885</v>
      </c>
    </row>
    <row r="489" spans="1:3">
      <c r="A489" s="685" t="s">
        <v>1361</v>
      </c>
      <c r="B489" s="686">
        <v>160</v>
      </c>
      <c r="C489">
        <v>31989.6885</v>
      </c>
    </row>
    <row r="490" spans="1:3">
      <c r="A490" s="685" t="s">
        <v>1362</v>
      </c>
      <c r="B490" s="686">
        <v>120</v>
      </c>
      <c r="C490">
        <v>22062.6</v>
      </c>
    </row>
    <row r="491" spans="1:3">
      <c r="A491" s="685" t="s">
        <v>1362</v>
      </c>
      <c r="B491" s="686">
        <v>120</v>
      </c>
      <c r="C491">
        <v>22062.6</v>
      </c>
    </row>
    <row r="492" spans="1:3">
      <c r="A492" s="685" t="s">
        <v>1362</v>
      </c>
      <c r="B492" s="686">
        <v>120</v>
      </c>
      <c r="C492">
        <v>22062.6</v>
      </c>
    </row>
    <row r="493" spans="1:3">
      <c r="A493" s="685" t="s">
        <v>1362</v>
      </c>
      <c r="B493" s="686">
        <v>120</v>
      </c>
      <c r="C493">
        <v>22062.6</v>
      </c>
    </row>
    <row r="494" spans="1:3">
      <c r="A494" s="685" t="s">
        <v>1362</v>
      </c>
      <c r="B494" s="686">
        <v>120</v>
      </c>
      <c r="C494">
        <v>22062.6</v>
      </c>
    </row>
    <row r="495" spans="1:3">
      <c r="A495" s="685" t="s">
        <v>1362</v>
      </c>
      <c r="B495" s="686">
        <v>120</v>
      </c>
      <c r="C495">
        <v>22062.6</v>
      </c>
    </row>
    <row r="496" spans="1:3">
      <c r="A496" s="685" t="s">
        <v>1363</v>
      </c>
      <c r="B496" s="686">
        <v>160</v>
      </c>
      <c r="C496">
        <v>27891.884999999998</v>
      </c>
    </row>
    <row r="497" spans="1:3">
      <c r="A497" s="685" t="s">
        <v>1363</v>
      </c>
      <c r="B497" s="686">
        <v>160</v>
      </c>
      <c r="C497">
        <v>27891.884999999998</v>
      </c>
    </row>
    <row r="498" spans="1:3">
      <c r="A498" s="685" t="s">
        <v>1363</v>
      </c>
      <c r="B498" s="686">
        <v>160</v>
      </c>
      <c r="C498">
        <v>27891.884999999998</v>
      </c>
    </row>
    <row r="499" spans="1:3">
      <c r="A499" s="685" t="s">
        <v>1363</v>
      </c>
      <c r="B499" s="686">
        <v>160</v>
      </c>
      <c r="C499">
        <v>27891.884999999998</v>
      </c>
    </row>
    <row r="500" spans="1:3">
      <c r="A500" s="685" t="s">
        <v>1363</v>
      </c>
      <c r="B500" s="686">
        <v>160</v>
      </c>
      <c r="C500">
        <v>27891.884999999998</v>
      </c>
    </row>
    <row r="501" spans="1:3">
      <c r="A501" s="685" t="s">
        <v>1363</v>
      </c>
      <c r="B501" s="686">
        <v>160</v>
      </c>
      <c r="C501">
        <v>27891.884999999998</v>
      </c>
    </row>
    <row r="502" spans="1:3">
      <c r="A502" s="685" t="s">
        <v>1364</v>
      </c>
      <c r="B502" s="686">
        <v>75</v>
      </c>
      <c r="C502">
        <v>15059.887500000001</v>
      </c>
    </row>
    <row r="503" spans="1:3">
      <c r="A503" s="685" t="s">
        <v>1364</v>
      </c>
      <c r="B503" s="686">
        <v>75</v>
      </c>
      <c r="C503">
        <v>15059.887500000001</v>
      </c>
    </row>
    <row r="504" spans="1:3">
      <c r="A504" s="685" t="s">
        <v>1364</v>
      </c>
      <c r="B504" s="686">
        <v>75</v>
      </c>
      <c r="C504">
        <v>15059.887500000001</v>
      </c>
    </row>
    <row r="505" spans="1:3">
      <c r="A505" s="685" t="s">
        <v>1364</v>
      </c>
      <c r="B505" s="686">
        <v>75</v>
      </c>
      <c r="C505">
        <v>15059.887500000001</v>
      </c>
    </row>
    <row r="506" spans="1:3">
      <c r="A506" s="685" t="s">
        <v>1364</v>
      </c>
      <c r="B506" s="686">
        <v>75</v>
      </c>
      <c r="C506">
        <v>15059.887500000001</v>
      </c>
    </row>
    <row r="507" spans="1:3">
      <c r="A507" s="685" t="s">
        <v>1364</v>
      </c>
      <c r="B507" s="686">
        <v>75</v>
      </c>
      <c r="C507">
        <v>15059.887500000001</v>
      </c>
    </row>
    <row r="508" spans="1:3">
      <c r="A508" s="685" t="s">
        <v>1365</v>
      </c>
      <c r="B508" s="686">
        <v>85</v>
      </c>
      <c r="C508">
        <v>16443.126</v>
      </c>
    </row>
    <row r="509" spans="1:3">
      <c r="A509" s="685" t="s">
        <v>1365</v>
      </c>
      <c r="B509" s="686">
        <v>85</v>
      </c>
      <c r="C509">
        <v>16443.126</v>
      </c>
    </row>
    <row r="510" spans="1:3">
      <c r="A510" s="685" t="s">
        <v>1365</v>
      </c>
      <c r="B510" s="686">
        <v>85</v>
      </c>
      <c r="C510">
        <v>16443.126</v>
      </c>
    </row>
    <row r="511" spans="1:3">
      <c r="A511" s="685" t="s">
        <v>1365</v>
      </c>
      <c r="B511" s="686">
        <v>85</v>
      </c>
      <c r="C511">
        <v>16443.126</v>
      </c>
    </row>
    <row r="512" spans="1:3">
      <c r="A512" s="685" t="s">
        <v>1365</v>
      </c>
      <c r="B512" s="686">
        <v>85</v>
      </c>
      <c r="C512">
        <v>16443.126</v>
      </c>
    </row>
    <row r="513" spans="1:3">
      <c r="A513" s="685" t="s">
        <v>1365</v>
      </c>
      <c r="B513" s="686">
        <v>85</v>
      </c>
      <c r="C513">
        <v>16443.126</v>
      </c>
    </row>
    <row r="514" spans="1:3">
      <c r="A514" s="685" t="s">
        <v>1366</v>
      </c>
      <c r="B514" s="686">
        <v>185</v>
      </c>
      <c r="C514">
        <v>34790.773500000003</v>
      </c>
    </row>
    <row r="515" spans="1:3">
      <c r="A515" s="685" t="s">
        <v>1366</v>
      </c>
      <c r="B515" s="686">
        <v>185</v>
      </c>
      <c r="C515">
        <v>34790.773500000003</v>
      </c>
    </row>
    <row r="516" spans="1:3">
      <c r="A516" s="685" t="s">
        <v>1366</v>
      </c>
      <c r="B516" s="686">
        <v>185</v>
      </c>
      <c r="C516">
        <v>34790.773500000003</v>
      </c>
    </row>
    <row r="517" spans="1:3">
      <c r="A517" s="685" t="s">
        <v>1366</v>
      </c>
      <c r="B517" s="686">
        <v>185</v>
      </c>
      <c r="C517">
        <v>34790.773500000003</v>
      </c>
    </row>
    <row r="518" spans="1:3">
      <c r="A518" s="685" t="s">
        <v>1366</v>
      </c>
      <c r="B518" s="686">
        <v>185</v>
      </c>
      <c r="C518">
        <v>34790.773500000003</v>
      </c>
    </row>
    <row r="519" spans="1:3">
      <c r="A519" s="685" t="s">
        <v>1366</v>
      </c>
      <c r="B519" s="686">
        <v>185</v>
      </c>
      <c r="C519">
        <v>34790.773500000003</v>
      </c>
    </row>
    <row r="520" spans="1:3">
      <c r="A520" s="685" t="s">
        <v>1367</v>
      </c>
      <c r="B520" s="686">
        <v>195</v>
      </c>
      <c r="C520">
        <v>38600.898000000001</v>
      </c>
    </row>
    <row r="521" spans="1:3">
      <c r="A521" s="685" t="s">
        <v>1367</v>
      </c>
      <c r="B521" s="686">
        <v>195</v>
      </c>
      <c r="C521">
        <v>38600.898000000001</v>
      </c>
    </row>
    <row r="522" spans="1:3">
      <c r="A522" s="685" t="s">
        <v>1367</v>
      </c>
      <c r="B522" s="686">
        <v>195</v>
      </c>
      <c r="C522">
        <v>38600.898000000001</v>
      </c>
    </row>
    <row r="523" spans="1:3">
      <c r="A523" s="685" t="s">
        <v>1367</v>
      </c>
      <c r="B523" s="686">
        <v>195</v>
      </c>
      <c r="C523">
        <v>38600.898000000001</v>
      </c>
    </row>
    <row r="524" spans="1:3">
      <c r="A524" s="685" t="s">
        <v>1367</v>
      </c>
      <c r="B524" s="686">
        <v>195</v>
      </c>
      <c r="C524">
        <v>38600.898000000001</v>
      </c>
    </row>
    <row r="525" spans="1:3">
      <c r="A525" s="685" t="s">
        <v>1367</v>
      </c>
      <c r="B525" s="686">
        <v>195</v>
      </c>
      <c r="C525">
        <v>38600.898000000001</v>
      </c>
    </row>
    <row r="526" spans="1:3">
      <c r="A526" s="685" t="s">
        <v>1368</v>
      </c>
      <c r="B526" s="686">
        <v>10</v>
      </c>
      <c r="C526">
        <v>2124.0659999999998</v>
      </c>
    </row>
    <row r="527" spans="1:3">
      <c r="A527" s="685" t="s">
        <v>1368</v>
      </c>
      <c r="B527" s="686">
        <v>10</v>
      </c>
      <c r="C527">
        <v>2124.0659999999998</v>
      </c>
    </row>
    <row r="528" spans="1:3">
      <c r="A528" s="685" t="s">
        <v>1368</v>
      </c>
      <c r="B528" s="686">
        <v>10</v>
      </c>
      <c r="C528">
        <v>2124.0659999999998</v>
      </c>
    </row>
    <row r="529" spans="1:3">
      <c r="A529" s="685" t="s">
        <v>1368</v>
      </c>
      <c r="B529" s="686">
        <v>10</v>
      </c>
      <c r="C529">
        <v>2124.0659999999998</v>
      </c>
    </row>
    <row r="530" spans="1:3">
      <c r="A530" s="685" t="s">
        <v>1369</v>
      </c>
      <c r="B530" s="686">
        <v>13</v>
      </c>
      <c r="C530">
        <v>5743.8464999999997</v>
      </c>
    </row>
    <row r="531" spans="1:3">
      <c r="A531" s="685" t="s">
        <v>1369</v>
      </c>
      <c r="B531" s="686">
        <v>13</v>
      </c>
      <c r="C531">
        <v>5743.8464999999997</v>
      </c>
    </row>
    <row r="532" spans="1:3">
      <c r="A532" s="685" t="s">
        <v>1369</v>
      </c>
      <c r="B532" s="686">
        <v>13</v>
      </c>
      <c r="C532">
        <v>5743.8464999999997</v>
      </c>
    </row>
    <row r="533" spans="1:3">
      <c r="A533" s="685" t="s">
        <v>1369</v>
      </c>
      <c r="B533" s="686">
        <v>13</v>
      </c>
      <c r="C533">
        <v>5743.8464999999997</v>
      </c>
    </row>
    <row r="534" spans="1:3">
      <c r="A534" s="685" t="s">
        <v>1369</v>
      </c>
      <c r="B534" s="686">
        <v>13</v>
      </c>
      <c r="C534">
        <v>5743.8464999999997</v>
      </c>
    </row>
    <row r="535" spans="1:3">
      <c r="A535" s="685" t="s">
        <v>1369</v>
      </c>
      <c r="B535" s="686">
        <v>13</v>
      </c>
      <c r="C535">
        <v>5743.8464999999997</v>
      </c>
    </row>
    <row r="536" spans="1:3">
      <c r="A536" s="685" t="s">
        <v>1370</v>
      </c>
      <c r="B536" s="686">
        <v>9</v>
      </c>
      <c r="C536">
        <v>2106.7620000000002</v>
      </c>
    </row>
    <row r="537" spans="1:3">
      <c r="A537" s="685" t="s">
        <v>1370</v>
      </c>
      <c r="B537" s="686">
        <v>9</v>
      </c>
      <c r="C537">
        <v>2106.7620000000002</v>
      </c>
    </row>
    <row r="538" spans="1:3">
      <c r="A538" s="685" t="s">
        <v>1370</v>
      </c>
      <c r="B538" s="686">
        <v>9</v>
      </c>
      <c r="C538">
        <v>2106.7620000000002</v>
      </c>
    </row>
    <row r="539" spans="1:3">
      <c r="A539" s="685" t="s">
        <v>1370</v>
      </c>
      <c r="B539" s="686">
        <v>9</v>
      </c>
      <c r="C539">
        <v>2106.7620000000002</v>
      </c>
    </row>
    <row r="540" spans="1:3">
      <c r="A540" s="685" t="s">
        <v>1370</v>
      </c>
      <c r="B540" s="686">
        <v>9</v>
      </c>
      <c r="C540">
        <v>2106.7620000000002</v>
      </c>
    </row>
    <row r="541" spans="1:3">
      <c r="A541" s="685" t="s">
        <v>1370</v>
      </c>
      <c r="B541" s="686">
        <v>9</v>
      </c>
      <c r="C541">
        <v>2106.7620000000002</v>
      </c>
    </row>
    <row r="542" spans="1:3">
      <c r="A542" s="685" t="s">
        <v>1371</v>
      </c>
      <c r="B542" s="686">
        <v>18</v>
      </c>
      <c r="C542">
        <v>4138.9004999999997</v>
      </c>
    </row>
    <row r="543" spans="1:3">
      <c r="A543" s="685" t="s">
        <v>1371</v>
      </c>
      <c r="B543" s="686">
        <v>18</v>
      </c>
      <c r="C543">
        <v>4138.9004999999997</v>
      </c>
    </row>
    <row r="544" spans="1:3">
      <c r="A544" s="685" t="s">
        <v>1371</v>
      </c>
      <c r="B544" s="686">
        <v>18</v>
      </c>
      <c r="C544">
        <v>4138.9004999999997</v>
      </c>
    </row>
    <row r="545" spans="1:3">
      <c r="A545" s="685" t="s">
        <v>1371</v>
      </c>
      <c r="B545" s="686">
        <v>18</v>
      </c>
      <c r="C545">
        <v>4138.9004999999997</v>
      </c>
    </row>
    <row r="546" spans="1:3">
      <c r="A546" s="685" t="s">
        <v>1371</v>
      </c>
      <c r="B546" s="686">
        <v>18</v>
      </c>
      <c r="C546">
        <v>4138.9004999999997</v>
      </c>
    </row>
    <row r="547" spans="1:3">
      <c r="A547" s="685" t="s">
        <v>1371</v>
      </c>
      <c r="B547" s="686">
        <v>18</v>
      </c>
      <c r="C547">
        <v>4138.9004999999997</v>
      </c>
    </row>
    <row r="548" spans="1:3">
      <c r="A548" s="685" t="s">
        <v>1372</v>
      </c>
      <c r="B548" s="686">
        <v>18</v>
      </c>
      <c r="C548">
        <v>4074.0104999999999</v>
      </c>
    </row>
    <row r="549" spans="1:3">
      <c r="A549" s="685" t="s">
        <v>1372</v>
      </c>
      <c r="B549" s="686">
        <v>18</v>
      </c>
      <c r="C549">
        <v>4074.0104999999999</v>
      </c>
    </row>
    <row r="550" spans="1:3">
      <c r="A550" s="685" t="s">
        <v>1372</v>
      </c>
      <c r="B550" s="686">
        <v>18</v>
      </c>
      <c r="C550">
        <v>4074.0104999999999</v>
      </c>
    </row>
    <row r="551" spans="1:3">
      <c r="A551" s="685" t="s">
        <v>1372</v>
      </c>
      <c r="B551" s="686">
        <v>18</v>
      </c>
      <c r="C551">
        <v>4074.0104999999999</v>
      </c>
    </row>
    <row r="552" spans="1:3">
      <c r="A552" s="685" t="s">
        <v>1372</v>
      </c>
      <c r="B552" s="686">
        <v>18</v>
      </c>
      <c r="C552">
        <v>4074.0104999999999</v>
      </c>
    </row>
    <row r="553" spans="1:3">
      <c r="A553" s="685" t="s">
        <v>1372</v>
      </c>
      <c r="B553" s="686">
        <v>18</v>
      </c>
      <c r="C553">
        <v>4074.0104999999999</v>
      </c>
    </row>
    <row r="554" spans="1:3">
      <c r="A554" s="685" t="s">
        <v>1372</v>
      </c>
      <c r="B554" s="686">
        <v>18</v>
      </c>
      <c r="C554">
        <v>4074.0104999999999</v>
      </c>
    </row>
    <row r="555" spans="1:3">
      <c r="A555" s="685" t="s">
        <v>1372</v>
      </c>
      <c r="B555" s="686">
        <v>18</v>
      </c>
      <c r="C555">
        <v>4074.0104999999999</v>
      </c>
    </row>
    <row r="556" spans="1:3">
      <c r="A556" s="685" t="s">
        <v>1373</v>
      </c>
      <c r="B556" s="686">
        <v>65</v>
      </c>
      <c r="C556">
        <v>12474.021000000001</v>
      </c>
    </row>
    <row r="557" spans="1:3">
      <c r="A557" s="685" t="s">
        <v>1373</v>
      </c>
      <c r="B557" s="686">
        <v>65</v>
      </c>
      <c r="C557">
        <v>12474.021000000001</v>
      </c>
    </row>
    <row r="558" spans="1:3">
      <c r="A558" s="685" t="s">
        <v>1374</v>
      </c>
      <c r="B558" s="686">
        <v>65</v>
      </c>
      <c r="C558">
        <v>11720.2155</v>
      </c>
    </row>
    <row r="559" spans="1:3">
      <c r="A559" s="685" t="s">
        <v>1374</v>
      </c>
      <c r="B559" s="686">
        <v>65</v>
      </c>
      <c r="C559">
        <v>11720.2155</v>
      </c>
    </row>
    <row r="560" spans="1:3">
      <c r="A560" s="685" t="s">
        <v>2062</v>
      </c>
      <c r="B560" s="686">
        <v>75</v>
      </c>
      <c r="C560">
        <v>16530.150000000001</v>
      </c>
    </row>
    <row r="561" spans="1:3">
      <c r="A561" s="685" t="s">
        <v>2062</v>
      </c>
      <c r="B561" s="686">
        <v>75</v>
      </c>
      <c r="C561">
        <v>16530.150000000001</v>
      </c>
    </row>
    <row r="562" spans="1:3">
      <c r="A562" s="685" t="s">
        <v>2062</v>
      </c>
      <c r="B562" s="686">
        <v>75</v>
      </c>
      <c r="C562">
        <v>16530.150000000001</v>
      </c>
    </row>
    <row r="563" spans="1:3">
      <c r="A563" s="685" t="s">
        <v>2062</v>
      </c>
      <c r="B563" s="686">
        <v>75</v>
      </c>
      <c r="C563">
        <v>16530.150000000001</v>
      </c>
    </row>
    <row r="564" spans="1:3">
      <c r="A564" s="685" t="s">
        <v>2062</v>
      </c>
      <c r="B564" s="686">
        <v>75</v>
      </c>
      <c r="C564">
        <v>16530.150000000001</v>
      </c>
    </row>
    <row r="565" spans="1:3">
      <c r="A565" s="685" t="s">
        <v>2064</v>
      </c>
      <c r="B565" s="686">
        <v>65</v>
      </c>
      <c r="C565">
        <v>20548.5</v>
      </c>
    </row>
    <row r="566" spans="1:3">
      <c r="A566" s="685" t="s">
        <v>2064</v>
      </c>
      <c r="B566" s="686">
        <v>65</v>
      </c>
      <c r="C566">
        <v>20548.5</v>
      </c>
    </row>
    <row r="567" spans="1:3">
      <c r="A567" s="685" t="s">
        <v>2064</v>
      </c>
      <c r="B567" s="686">
        <v>65</v>
      </c>
      <c r="C567">
        <v>20548.5</v>
      </c>
    </row>
    <row r="568" spans="1:3">
      <c r="A568" s="685" t="s">
        <v>2064</v>
      </c>
      <c r="B568" s="686">
        <v>65</v>
      </c>
      <c r="C568">
        <v>20548.5</v>
      </c>
    </row>
    <row r="569" spans="1:3">
      <c r="A569" s="685" t="s">
        <v>2066</v>
      </c>
      <c r="B569" s="686">
        <v>70</v>
      </c>
      <c r="C569">
        <v>22768.819500000001</v>
      </c>
    </row>
    <row r="570" spans="1:3">
      <c r="A570" s="685" t="s">
        <v>2066</v>
      </c>
      <c r="B570" s="686">
        <v>70</v>
      </c>
      <c r="C570">
        <v>22768.819500000001</v>
      </c>
    </row>
    <row r="571" spans="1:3">
      <c r="A571" s="685" t="s">
        <v>2066</v>
      </c>
      <c r="B571" s="686">
        <v>70</v>
      </c>
      <c r="C571">
        <v>22768.819500000001</v>
      </c>
    </row>
    <row r="572" spans="1:3">
      <c r="A572" s="685" t="s">
        <v>2068</v>
      </c>
      <c r="B572" s="686">
        <v>75</v>
      </c>
      <c r="C572">
        <v>22768.819500000001</v>
      </c>
    </row>
    <row r="573" spans="1:3">
      <c r="A573" s="685" t="s">
        <v>2068</v>
      </c>
      <c r="B573" s="686">
        <v>75</v>
      </c>
      <c r="C573">
        <v>22768.819500000001</v>
      </c>
    </row>
    <row r="574" spans="1:3">
      <c r="A574" s="685" t="s">
        <v>2068</v>
      </c>
      <c r="B574" s="686">
        <v>75</v>
      </c>
      <c r="C574">
        <v>22768.819500000001</v>
      </c>
    </row>
    <row r="575" spans="1:3">
      <c r="A575" s="685" t="s">
        <v>2851</v>
      </c>
      <c r="B575" s="686">
        <v>80</v>
      </c>
      <c r="C575">
        <v>21251.474999999999</v>
      </c>
    </row>
    <row r="576" spans="1:3">
      <c r="A576" s="685" t="s">
        <v>2851</v>
      </c>
      <c r="B576" s="686">
        <v>80</v>
      </c>
      <c r="C576">
        <v>21251.474999999999</v>
      </c>
    </row>
    <row r="577" spans="1:3">
      <c r="A577" s="685" t="s">
        <v>2851</v>
      </c>
      <c r="B577" s="686">
        <v>80</v>
      </c>
      <c r="C577">
        <v>21251.474999999999</v>
      </c>
    </row>
    <row r="578" spans="1:3">
      <c r="A578" s="685" t="s">
        <v>2851</v>
      </c>
      <c r="B578" s="686">
        <v>80</v>
      </c>
      <c r="C578">
        <v>21251.474999999999</v>
      </c>
    </row>
    <row r="579" spans="1:3">
      <c r="A579" s="685" t="s">
        <v>2851</v>
      </c>
      <c r="B579" s="686">
        <v>80</v>
      </c>
      <c r="C579">
        <v>21251.474999999999</v>
      </c>
    </row>
    <row r="580" spans="1:3">
      <c r="A580" s="685" t="s">
        <v>2851</v>
      </c>
      <c r="B580" s="686">
        <v>80</v>
      </c>
      <c r="C580">
        <v>21251.474999999999</v>
      </c>
    </row>
    <row r="581" spans="1:3">
      <c r="A581" s="685" t="s">
        <v>2851</v>
      </c>
      <c r="B581" s="686">
        <v>80</v>
      </c>
      <c r="C581">
        <v>21251.474999999999</v>
      </c>
    </row>
    <row r="582" spans="1:3">
      <c r="A582" s="685" t="s">
        <v>2854</v>
      </c>
      <c r="B582" s="686">
        <v>65</v>
      </c>
      <c r="C582">
        <v>25424.983499999998</v>
      </c>
    </row>
    <row r="583" spans="1:3">
      <c r="A583" s="685" t="s">
        <v>2854</v>
      </c>
      <c r="B583" s="686">
        <v>65</v>
      </c>
      <c r="C583">
        <v>25424.983499999998</v>
      </c>
    </row>
    <row r="584" spans="1:3">
      <c r="A584" s="685" t="s">
        <v>2854</v>
      </c>
      <c r="B584" s="686">
        <v>65</v>
      </c>
      <c r="C584">
        <v>25424.983499999998</v>
      </c>
    </row>
    <row r="585" spans="1:3">
      <c r="A585" s="685" t="s">
        <v>2854</v>
      </c>
      <c r="B585" s="686">
        <v>65</v>
      </c>
      <c r="C585">
        <v>25424.983499999998</v>
      </c>
    </row>
    <row r="586" spans="1:3">
      <c r="A586" s="685" t="s">
        <v>2854</v>
      </c>
      <c r="B586" s="686">
        <v>65</v>
      </c>
      <c r="C586">
        <v>25424.983499999998</v>
      </c>
    </row>
    <row r="587" spans="1:3">
      <c r="A587" s="685" t="s">
        <v>2854</v>
      </c>
      <c r="B587" s="686">
        <v>65</v>
      </c>
      <c r="C587">
        <v>25424.983499999998</v>
      </c>
    </row>
    <row r="588" spans="1:3">
      <c r="A588" s="685" t="s">
        <v>2854</v>
      </c>
      <c r="B588" s="686">
        <v>65</v>
      </c>
      <c r="C588">
        <v>25424.983499999998</v>
      </c>
    </row>
    <row r="589" spans="1:3">
      <c r="A589" s="685" t="s">
        <v>2857</v>
      </c>
      <c r="B589" s="686">
        <v>73</v>
      </c>
      <c r="C589">
        <v>28081.147499999999</v>
      </c>
    </row>
    <row r="590" spans="1:3">
      <c r="A590" s="685" t="s">
        <v>2857</v>
      </c>
      <c r="B590" s="686">
        <v>73</v>
      </c>
      <c r="C590">
        <v>28081.147499999999</v>
      </c>
    </row>
    <row r="591" spans="1:3">
      <c r="A591" s="685" t="s">
        <v>2857</v>
      </c>
      <c r="B591" s="686">
        <v>73</v>
      </c>
      <c r="C591">
        <v>28081.147499999999</v>
      </c>
    </row>
    <row r="592" spans="1:3">
      <c r="A592" s="685" t="s">
        <v>2857</v>
      </c>
      <c r="B592" s="686">
        <v>73</v>
      </c>
      <c r="C592">
        <v>28081.147499999999</v>
      </c>
    </row>
    <row r="593" spans="1:3">
      <c r="A593" s="685" t="s">
        <v>2857</v>
      </c>
      <c r="B593" s="686">
        <v>73</v>
      </c>
      <c r="C593">
        <v>28081.147499999999</v>
      </c>
    </row>
    <row r="594" spans="1:3">
      <c r="A594" s="685" t="s">
        <v>2857</v>
      </c>
      <c r="B594" s="686">
        <v>73</v>
      </c>
      <c r="C594">
        <v>28081.147499999999</v>
      </c>
    </row>
    <row r="595" spans="1:3">
      <c r="A595" s="685" t="s">
        <v>2857</v>
      </c>
      <c r="B595" s="686">
        <v>73</v>
      </c>
      <c r="C595">
        <v>28081.147499999999</v>
      </c>
    </row>
    <row r="596" spans="1:3">
      <c r="A596" s="685" t="s">
        <v>2860</v>
      </c>
      <c r="B596" s="686">
        <v>80</v>
      </c>
      <c r="C596">
        <v>28081.147499999999</v>
      </c>
    </row>
    <row r="597" spans="1:3">
      <c r="A597" s="685" t="s">
        <v>2860</v>
      </c>
      <c r="B597" s="686">
        <v>80</v>
      </c>
      <c r="C597">
        <v>28081.147499999999</v>
      </c>
    </row>
    <row r="598" spans="1:3">
      <c r="A598" s="685" t="s">
        <v>2860</v>
      </c>
      <c r="B598" s="686">
        <v>80</v>
      </c>
      <c r="C598">
        <v>28081.147499999999</v>
      </c>
    </row>
    <row r="599" spans="1:3">
      <c r="A599" s="685" t="s">
        <v>2860</v>
      </c>
      <c r="B599" s="686">
        <v>80</v>
      </c>
      <c r="C599">
        <v>28081.147499999999</v>
      </c>
    </row>
    <row r="600" spans="1:3">
      <c r="A600" s="685" t="s">
        <v>2860</v>
      </c>
      <c r="B600" s="686">
        <v>80</v>
      </c>
      <c r="C600">
        <v>28081.147499999999</v>
      </c>
    </row>
    <row r="601" spans="1:3">
      <c r="A601" s="685" t="s">
        <v>2860</v>
      </c>
      <c r="B601" s="686">
        <v>80</v>
      </c>
      <c r="C601">
        <v>28081.147499999999</v>
      </c>
    </row>
    <row r="602" spans="1:3">
      <c r="A602" s="685" t="s">
        <v>2860</v>
      </c>
      <c r="B602" s="686">
        <v>80</v>
      </c>
      <c r="C602">
        <v>28081.147499999999</v>
      </c>
    </row>
    <row r="603" spans="1:3">
      <c r="A603" s="685" t="s">
        <v>3909</v>
      </c>
      <c r="B603" s="686">
        <v>75</v>
      </c>
      <c r="C603">
        <v>14876.4</v>
      </c>
    </row>
    <row r="604" spans="1:3">
      <c r="A604" s="685" t="s">
        <v>3909</v>
      </c>
      <c r="B604" s="686">
        <v>75</v>
      </c>
      <c r="C604">
        <v>14876.4</v>
      </c>
    </row>
    <row r="605" spans="1:3">
      <c r="A605" s="685" t="s">
        <v>3909</v>
      </c>
      <c r="B605" s="686">
        <v>75</v>
      </c>
      <c r="C605">
        <v>14876.4</v>
      </c>
    </row>
    <row r="606" spans="1:3">
      <c r="A606" s="685" t="s">
        <v>2069</v>
      </c>
      <c r="B606" s="686">
        <v>75</v>
      </c>
      <c r="C606">
        <v>24134.754000000001</v>
      </c>
    </row>
    <row r="607" spans="1:3">
      <c r="A607" s="685" t="s">
        <v>2069</v>
      </c>
      <c r="B607" s="686">
        <v>75</v>
      </c>
      <c r="C607">
        <v>24134.754000000001</v>
      </c>
    </row>
    <row r="608" spans="1:3">
      <c r="A608" s="685" t="s">
        <v>2069</v>
      </c>
      <c r="B608" s="686">
        <v>75</v>
      </c>
      <c r="C608">
        <v>24134.754000000001</v>
      </c>
    </row>
    <row r="609" spans="1:3">
      <c r="A609" s="685" t="s">
        <v>2070</v>
      </c>
      <c r="B609" s="686">
        <v>85</v>
      </c>
      <c r="C609">
        <v>26658.974999999999</v>
      </c>
    </row>
    <row r="610" spans="1:3">
      <c r="A610" s="685" t="s">
        <v>2070</v>
      </c>
      <c r="B610" s="686">
        <v>85</v>
      </c>
      <c r="C610">
        <v>26658.974999999999</v>
      </c>
    </row>
    <row r="611" spans="1:3">
      <c r="A611" s="685" t="s">
        <v>2070</v>
      </c>
      <c r="B611" s="686">
        <v>85</v>
      </c>
      <c r="C611">
        <v>26658.974999999999</v>
      </c>
    </row>
    <row r="612" spans="1:3">
      <c r="A612" s="685" t="s">
        <v>2071</v>
      </c>
      <c r="B612" s="686">
        <v>90</v>
      </c>
      <c r="C612">
        <v>26658.974999999999</v>
      </c>
    </row>
    <row r="613" spans="1:3">
      <c r="A613" s="685" t="s">
        <v>2071</v>
      </c>
      <c r="B613" s="686">
        <v>90</v>
      </c>
      <c r="C613">
        <v>26658.974999999999</v>
      </c>
    </row>
    <row r="614" spans="1:3">
      <c r="A614" s="685" t="s">
        <v>2071</v>
      </c>
      <c r="B614" s="686">
        <v>90</v>
      </c>
      <c r="C614">
        <v>26658.974999999999</v>
      </c>
    </row>
    <row r="615" spans="1:3">
      <c r="A615" s="685" t="s">
        <v>2071</v>
      </c>
      <c r="B615" s="686">
        <v>90</v>
      </c>
      <c r="C615">
        <v>26658.974999999999</v>
      </c>
    </row>
    <row r="616" spans="1:3">
      <c r="A616" s="685" t="s">
        <v>2861</v>
      </c>
      <c r="B616" s="686">
        <v>95</v>
      </c>
      <c r="C616">
        <v>31496.5245</v>
      </c>
    </row>
    <row r="617" spans="1:3">
      <c r="A617" s="685" t="s">
        <v>2861</v>
      </c>
      <c r="B617" s="686">
        <v>95</v>
      </c>
      <c r="C617">
        <v>31496.5245</v>
      </c>
    </row>
    <row r="618" spans="1:3">
      <c r="A618" s="685" t="s">
        <v>2861</v>
      </c>
      <c r="B618" s="686">
        <v>95</v>
      </c>
      <c r="C618">
        <v>31496.5245</v>
      </c>
    </row>
    <row r="619" spans="1:3">
      <c r="A619" s="685" t="s">
        <v>2861</v>
      </c>
      <c r="B619" s="686">
        <v>95</v>
      </c>
      <c r="C619">
        <v>31496.5245</v>
      </c>
    </row>
    <row r="620" spans="1:3">
      <c r="A620" s="685" t="s">
        <v>2861</v>
      </c>
      <c r="B620" s="686">
        <v>95</v>
      </c>
      <c r="C620">
        <v>31496.5245</v>
      </c>
    </row>
    <row r="621" spans="1:3">
      <c r="A621" s="685" t="s">
        <v>2861</v>
      </c>
      <c r="B621" s="686">
        <v>95</v>
      </c>
      <c r="C621">
        <v>31496.5245</v>
      </c>
    </row>
    <row r="622" spans="1:3">
      <c r="A622" s="685" t="s">
        <v>2861</v>
      </c>
      <c r="B622" s="686">
        <v>95</v>
      </c>
      <c r="C622">
        <v>31496.5245</v>
      </c>
    </row>
    <row r="623" spans="1:3">
      <c r="A623" s="685" t="s">
        <v>2862</v>
      </c>
      <c r="B623" s="686">
        <v>105</v>
      </c>
      <c r="C623">
        <v>35291.508000000002</v>
      </c>
    </row>
    <row r="624" spans="1:3">
      <c r="A624" s="685" t="s">
        <v>2862</v>
      </c>
      <c r="B624" s="686">
        <v>105</v>
      </c>
      <c r="C624">
        <v>35291.508000000002</v>
      </c>
    </row>
    <row r="625" spans="1:3">
      <c r="A625" s="685" t="s">
        <v>2862</v>
      </c>
      <c r="B625" s="686">
        <v>105</v>
      </c>
      <c r="C625">
        <v>35291.508000000002</v>
      </c>
    </row>
    <row r="626" spans="1:3">
      <c r="A626" s="685" t="s">
        <v>2862</v>
      </c>
      <c r="B626" s="686">
        <v>105</v>
      </c>
      <c r="C626">
        <v>35291.508000000002</v>
      </c>
    </row>
    <row r="627" spans="1:3">
      <c r="A627" s="685" t="s">
        <v>2862</v>
      </c>
      <c r="B627" s="686">
        <v>105</v>
      </c>
      <c r="C627">
        <v>35291.508000000002</v>
      </c>
    </row>
    <row r="628" spans="1:3">
      <c r="A628" s="685" t="s">
        <v>2862</v>
      </c>
      <c r="B628" s="686">
        <v>105</v>
      </c>
      <c r="C628">
        <v>35291.508000000002</v>
      </c>
    </row>
    <row r="629" spans="1:3">
      <c r="A629" s="685" t="s">
        <v>2862</v>
      </c>
      <c r="B629" s="686">
        <v>105</v>
      </c>
      <c r="C629">
        <v>35291.508000000002</v>
      </c>
    </row>
    <row r="630" spans="1:3">
      <c r="A630" s="685" t="s">
        <v>2863</v>
      </c>
      <c r="B630" s="686">
        <v>115</v>
      </c>
      <c r="C630">
        <v>35291.508000000002</v>
      </c>
    </row>
    <row r="631" spans="1:3">
      <c r="A631" s="685" t="s">
        <v>2863</v>
      </c>
      <c r="B631" s="686">
        <v>115</v>
      </c>
      <c r="C631">
        <v>35291.508000000002</v>
      </c>
    </row>
    <row r="632" spans="1:3">
      <c r="A632" s="685" t="s">
        <v>2863</v>
      </c>
      <c r="B632" s="686">
        <v>115</v>
      </c>
      <c r="C632">
        <v>35291.508000000002</v>
      </c>
    </row>
    <row r="633" spans="1:3">
      <c r="A633" s="685" t="s">
        <v>2863</v>
      </c>
      <c r="B633" s="686">
        <v>115</v>
      </c>
      <c r="C633">
        <v>35291.508000000002</v>
      </c>
    </row>
    <row r="634" spans="1:3">
      <c r="A634" s="685" t="s">
        <v>2863</v>
      </c>
      <c r="B634" s="686">
        <v>115</v>
      </c>
      <c r="C634">
        <v>35291.508000000002</v>
      </c>
    </row>
    <row r="635" spans="1:3">
      <c r="A635" s="685" t="s">
        <v>2863</v>
      </c>
      <c r="B635" s="686">
        <v>115</v>
      </c>
      <c r="C635">
        <v>35291.508000000002</v>
      </c>
    </row>
    <row r="636" spans="1:3">
      <c r="A636" s="685" t="s">
        <v>2863</v>
      </c>
      <c r="B636" s="686">
        <v>115</v>
      </c>
      <c r="C636">
        <v>35291.508000000002</v>
      </c>
    </row>
    <row r="637" spans="1:3">
      <c r="A637" s="685" t="s">
        <v>1375</v>
      </c>
      <c r="B637" s="686">
        <v>13</v>
      </c>
      <c r="C637">
        <v>5174.9775</v>
      </c>
    </row>
    <row r="638" spans="1:3">
      <c r="A638" s="685" t="s">
        <v>1375</v>
      </c>
      <c r="B638" s="686">
        <v>13</v>
      </c>
      <c r="C638">
        <v>5174.9775</v>
      </c>
    </row>
    <row r="639" spans="1:3">
      <c r="A639" s="685" t="s">
        <v>1375</v>
      </c>
      <c r="B639" s="686">
        <v>13</v>
      </c>
      <c r="C639">
        <v>5174.9775</v>
      </c>
    </row>
    <row r="640" spans="1:3">
      <c r="A640" s="685" t="s">
        <v>1375</v>
      </c>
      <c r="B640" s="686">
        <v>13</v>
      </c>
      <c r="C640">
        <v>5174.9775</v>
      </c>
    </row>
    <row r="641" spans="1:3">
      <c r="A641" s="685" t="s">
        <v>1376</v>
      </c>
      <c r="B641" s="686">
        <v>23</v>
      </c>
      <c r="C641">
        <v>8721.2160000000003</v>
      </c>
    </row>
    <row r="642" spans="1:3">
      <c r="A642" s="685" t="s">
        <v>1376</v>
      </c>
      <c r="B642" s="686">
        <v>23</v>
      </c>
      <c r="C642">
        <v>8721.2160000000003</v>
      </c>
    </row>
    <row r="643" spans="1:3">
      <c r="A643" s="685" t="s">
        <v>1376</v>
      </c>
      <c r="B643" s="686">
        <v>23</v>
      </c>
      <c r="C643">
        <v>8721.2160000000003</v>
      </c>
    </row>
    <row r="644" spans="1:3">
      <c r="A644" s="685" t="s">
        <v>1376</v>
      </c>
      <c r="B644" s="686">
        <v>23</v>
      </c>
      <c r="C644">
        <v>8721.2160000000003</v>
      </c>
    </row>
    <row r="645" spans="1:3">
      <c r="A645" s="685" t="s">
        <v>1377</v>
      </c>
      <c r="B645" s="686">
        <v>55</v>
      </c>
      <c r="C645">
        <v>13759.924499999999</v>
      </c>
    </row>
    <row r="646" spans="1:3">
      <c r="A646" s="685" t="s">
        <v>1377</v>
      </c>
      <c r="B646" s="686">
        <v>55</v>
      </c>
      <c r="C646">
        <v>13759.924499999999</v>
      </c>
    </row>
    <row r="647" spans="1:3">
      <c r="A647" s="685" t="s">
        <v>1377</v>
      </c>
      <c r="B647" s="686">
        <v>55</v>
      </c>
      <c r="C647">
        <v>13759.924499999999</v>
      </c>
    </row>
    <row r="648" spans="1:3">
      <c r="A648" s="685" t="s">
        <v>1377</v>
      </c>
      <c r="B648" s="686">
        <v>55</v>
      </c>
      <c r="C648">
        <v>13759.924499999999</v>
      </c>
    </row>
    <row r="649" spans="1:3">
      <c r="A649" s="685" t="s">
        <v>1377</v>
      </c>
      <c r="B649" s="686">
        <v>55</v>
      </c>
      <c r="C649">
        <v>13759.924499999999</v>
      </c>
    </row>
    <row r="650" spans="1:3">
      <c r="A650" s="685" t="s">
        <v>1377</v>
      </c>
      <c r="B650" s="686">
        <v>55</v>
      </c>
      <c r="C650">
        <v>13759.924499999999</v>
      </c>
    </row>
    <row r="651" spans="1:3">
      <c r="A651" s="685" t="s">
        <v>1377</v>
      </c>
      <c r="B651" s="686">
        <v>55</v>
      </c>
      <c r="C651">
        <v>13759.924499999999</v>
      </c>
    </row>
    <row r="652" spans="1:3">
      <c r="A652" s="685" t="s">
        <v>1377</v>
      </c>
      <c r="B652" s="686">
        <v>55</v>
      </c>
      <c r="C652">
        <v>13759.924499999999</v>
      </c>
    </row>
    <row r="653" spans="1:3">
      <c r="A653" s="685" t="s">
        <v>1377</v>
      </c>
      <c r="B653" s="686">
        <v>55</v>
      </c>
      <c r="C653">
        <v>13759.924499999999</v>
      </c>
    </row>
    <row r="654" spans="1:3">
      <c r="A654" s="685" t="s">
        <v>1377</v>
      </c>
      <c r="B654" s="686">
        <v>55</v>
      </c>
      <c r="C654">
        <v>13759.924499999999</v>
      </c>
    </row>
    <row r="655" spans="1:3">
      <c r="A655" s="685" t="s">
        <v>1378</v>
      </c>
      <c r="B655" s="686">
        <v>70</v>
      </c>
      <c r="C655">
        <v>17139.612000000001</v>
      </c>
    </row>
    <row r="656" spans="1:3">
      <c r="A656" s="685" t="s">
        <v>1378</v>
      </c>
      <c r="B656" s="686">
        <v>70</v>
      </c>
      <c r="C656">
        <v>17139.612000000001</v>
      </c>
    </row>
    <row r="657" spans="1:3">
      <c r="A657" s="685" t="s">
        <v>1378</v>
      </c>
      <c r="B657" s="686">
        <v>70</v>
      </c>
      <c r="C657">
        <v>17139.612000000001</v>
      </c>
    </row>
    <row r="658" spans="1:3">
      <c r="A658" s="685" t="s">
        <v>1378</v>
      </c>
      <c r="B658" s="686">
        <v>70</v>
      </c>
      <c r="C658">
        <v>17139.612000000001</v>
      </c>
    </row>
    <row r="659" spans="1:3">
      <c r="A659" s="685" t="s">
        <v>1378</v>
      </c>
      <c r="B659" s="686">
        <v>70</v>
      </c>
      <c r="C659">
        <v>17139.612000000001</v>
      </c>
    </row>
    <row r="660" spans="1:3">
      <c r="A660" s="685" t="s">
        <v>1378</v>
      </c>
      <c r="B660" s="686">
        <v>70</v>
      </c>
      <c r="C660">
        <v>17139.612000000001</v>
      </c>
    </row>
    <row r="661" spans="1:3">
      <c r="A661" s="685" t="s">
        <v>1378</v>
      </c>
      <c r="B661" s="686">
        <v>70</v>
      </c>
      <c r="C661">
        <v>17139.612000000001</v>
      </c>
    </row>
    <row r="662" spans="1:3">
      <c r="A662" s="685" t="s">
        <v>1378</v>
      </c>
      <c r="B662" s="686">
        <v>70</v>
      </c>
      <c r="C662">
        <v>17139.612000000001</v>
      </c>
    </row>
    <row r="663" spans="1:3">
      <c r="A663" s="685" t="s">
        <v>1378</v>
      </c>
      <c r="B663" s="686">
        <v>70</v>
      </c>
      <c r="C663">
        <v>17139.612000000001</v>
      </c>
    </row>
    <row r="664" spans="1:3">
      <c r="A664" s="685" t="s">
        <v>1378</v>
      </c>
      <c r="B664" s="686">
        <v>70</v>
      </c>
      <c r="C664">
        <v>17139.612000000001</v>
      </c>
    </row>
    <row r="665" spans="1:3">
      <c r="A665" s="685" t="s">
        <v>1379</v>
      </c>
      <c r="B665" s="686">
        <v>80</v>
      </c>
      <c r="C665">
        <v>20427.371999999999</v>
      </c>
    </row>
    <row r="666" spans="1:3">
      <c r="A666" s="685" t="s">
        <v>1379</v>
      </c>
      <c r="B666" s="686">
        <v>80</v>
      </c>
      <c r="C666">
        <v>20427.371999999999</v>
      </c>
    </row>
    <row r="667" spans="1:3">
      <c r="A667" s="685" t="s">
        <v>1379</v>
      </c>
      <c r="B667" s="686">
        <v>80</v>
      </c>
      <c r="C667">
        <v>20427.371999999999</v>
      </c>
    </row>
    <row r="668" spans="1:3">
      <c r="A668" s="685" t="s">
        <v>1379</v>
      </c>
      <c r="B668" s="686">
        <v>80</v>
      </c>
      <c r="C668">
        <v>20427.371999999999</v>
      </c>
    </row>
    <row r="669" spans="1:3">
      <c r="A669" s="685" t="s">
        <v>1379</v>
      </c>
      <c r="B669" s="686">
        <v>80</v>
      </c>
      <c r="C669">
        <v>20427.371999999999</v>
      </c>
    </row>
    <row r="670" spans="1:3">
      <c r="A670" s="685" t="s">
        <v>1379</v>
      </c>
      <c r="B670" s="686">
        <v>80</v>
      </c>
      <c r="C670">
        <v>20427.371999999999</v>
      </c>
    </row>
    <row r="671" spans="1:3">
      <c r="A671" s="685" t="s">
        <v>1379</v>
      </c>
      <c r="B671" s="686">
        <v>80</v>
      </c>
      <c r="C671">
        <v>20427.371999999999</v>
      </c>
    </row>
    <row r="672" spans="1:3">
      <c r="A672" s="685" t="s">
        <v>1379</v>
      </c>
      <c r="B672" s="686">
        <v>80</v>
      </c>
      <c r="C672">
        <v>20427.371999999999</v>
      </c>
    </row>
    <row r="673" spans="1:3">
      <c r="A673" s="685" t="s">
        <v>1379</v>
      </c>
      <c r="B673" s="686">
        <v>80</v>
      </c>
      <c r="C673">
        <v>20427.371999999999</v>
      </c>
    </row>
    <row r="674" spans="1:3">
      <c r="A674" s="685" t="s">
        <v>1379</v>
      </c>
      <c r="B674" s="686">
        <v>80</v>
      </c>
      <c r="C674">
        <v>20427.371999999999</v>
      </c>
    </row>
    <row r="675" spans="1:3">
      <c r="A675" s="685" t="s">
        <v>1380</v>
      </c>
      <c r="B675" s="686">
        <v>105</v>
      </c>
      <c r="C675">
        <v>25527.725999999999</v>
      </c>
    </row>
    <row r="676" spans="1:3">
      <c r="A676" s="685" t="s">
        <v>1380</v>
      </c>
      <c r="B676" s="686">
        <v>105</v>
      </c>
      <c r="C676">
        <v>25527.725999999999</v>
      </c>
    </row>
    <row r="677" spans="1:3">
      <c r="A677" s="685" t="s">
        <v>1380</v>
      </c>
      <c r="B677" s="686">
        <v>105</v>
      </c>
      <c r="C677">
        <v>25527.725999999999</v>
      </c>
    </row>
    <row r="678" spans="1:3">
      <c r="A678" s="685" t="s">
        <v>1380</v>
      </c>
      <c r="B678" s="686">
        <v>105</v>
      </c>
      <c r="C678">
        <v>25527.725999999999</v>
      </c>
    </row>
    <row r="679" spans="1:3">
      <c r="A679" s="685" t="s">
        <v>1380</v>
      </c>
      <c r="B679" s="686">
        <v>105</v>
      </c>
      <c r="C679">
        <v>25527.725999999999</v>
      </c>
    </row>
    <row r="680" spans="1:3">
      <c r="A680" s="685" t="s">
        <v>1380</v>
      </c>
      <c r="B680" s="686">
        <v>105</v>
      </c>
      <c r="C680">
        <v>25527.725999999999</v>
      </c>
    </row>
    <row r="681" spans="1:3">
      <c r="A681" s="685" t="s">
        <v>1380</v>
      </c>
      <c r="B681" s="686">
        <v>105</v>
      </c>
      <c r="C681">
        <v>25527.725999999999</v>
      </c>
    </row>
    <row r="682" spans="1:3">
      <c r="A682" s="685" t="s">
        <v>1380</v>
      </c>
      <c r="B682" s="686">
        <v>105</v>
      </c>
      <c r="C682">
        <v>25527.725999999999</v>
      </c>
    </row>
    <row r="683" spans="1:3">
      <c r="A683" s="685" t="s">
        <v>1380</v>
      </c>
      <c r="B683" s="686">
        <v>105</v>
      </c>
      <c r="C683">
        <v>25527.725999999999</v>
      </c>
    </row>
    <row r="684" spans="1:3">
      <c r="A684" s="685" t="s">
        <v>1380</v>
      </c>
      <c r="B684" s="686">
        <v>105</v>
      </c>
      <c r="C684">
        <v>25527.725999999999</v>
      </c>
    </row>
    <row r="685" spans="1:3">
      <c r="A685" s="685" t="s">
        <v>1381</v>
      </c>
      <c r="B685" s="686">
        <v>65</v>
      </c>
      <c r="C685">
        <v>16803.265500000001</v>
      </c>
    </row>
    <row r="686" spans="1:3">
      <c r="A686" s="685" t="s">
        <v>1381</v>
      </c>
      <c r="B686" s="686">
        <v>65</v>
      </c>
      <c r="C686">
        <v>16803.265500000001</v>
      </c>
    </row>
    <row r="687" spans="1:3">
      <c r="A687" s="685" t="s">
        <v>1381</v>
      </c>
      <c r="B687" s="686">
        <v>65</v>
      </c>
      <c r="C687">
        <v>16803.265500000001</v>
      </c>
    </row>
    <row r="688" spans="1:3">
      <c r="A688" s="685" t="s">
        <v>1381</v>
      </c>
      <c r="B688" s="686">
        <v>65</v>
      </c>
      <c r="C688">
        <v>16803.265500000001</v>
      </c>
    </row>
    <row r="689" spans="1:3">
      <c r="A689" s="685" t="s">
        <v>1381</v>
      </c>
      <c r="B689" s="686">
        <v>65</v>
      </c>
      <c r="C689">
        <v>16803.265500000001</v>
      </c>
    </row>
    <row r="690" spans="1:3">
      <c r="A690" s="685" t="s">
        <v>1381</v>
      </c>
      <c r="B690" s="686">
        <v>65</v>
      </c>
      <c r="C690">
        <v>16803.265500000001</v>
      </c>
    </row>
    <row r="691" spans="1:3">
      <c r="A691" s="685" t="s">
        <v>1381</v>
      </c>
      <c r="B691" s="686">
        <v>20</v>
      </c>
      <c r="C691">
        <v>16803.265500000001</v>
      </c>
    </row>
    <row r="692" spans="1:3">
      <c r="A692" s="685" t="s">
        <v>1381</v>
      </c>
      <c r="B692" s="686">
        <v>65</v>
      </c>
      <c r="C692">
        <v>16803.265500000001</v>
      </c>
    </row>
    <row r="693" spans="1:3">
      <c r="A693" s="685" t="s">
        <v>1381</v>
      </c>
      <c r="B693" s="686">
        <v>65</v>
      </c>
      <c r="C693">
        <v>16803.265500000001</v>
      </c>
    </row>
    <row r="694" spans="1:3">
      <c r="A694" s="685" t="s">
        <v>1381</v>
      </c>
      <c r="B694" s="686">
        <v>65</v>
      </c>
      <c r="C694">
        <v>16803.265500000001</v>
      </c>
    </row>
    <row r="695" spans="1:3">
      <c r="A695" s="685" t="s">
        <v>1382</v>
      </c>
      <c r="B695" s="686">
        <v>75</v>
      </c>
      <c r="C695">
        <v>19166.343000000001</v>
      </c>
    </row>
    <row r="696" spans="1:3">
      <c r="A696" s="685" t="s">
        <v>1382</v>
      </c>
      <c r="B696" s="686">
        <v>75</v>
      </c>
      <c r="C696">
        <v>19166.343000000001</v>
      </c>
    </row>
    <row r="697" spans="1:3">
      <c r="A697" s="685" t="s">
        <v>1382</v>
      </c>
      <c r="B697" s="686">
        <v>75</v>
      </c>
      <c r="C697">
        <v>19166.343000000001</v>
      </c>
    </row>
    <row r="698" spans="1:3">
      <c r="A698" s="685" t="s">
        <v>1382</v>
      </c>
      <c r="B698" s="686">
        <v>75</v>
      </c>
      <c r="C698">
        <v>19166.343000000001</v>
      </c>
    </row>
    <row r="699" spans="1:3">
      <c r="A699" s="685" t="s">
        <v>1382</v>
      </c>
      <c r="B699" s="686">
        <v>75</v>
      </c>
      <c r="C699">
        <v>19166.343000000001</v>
      </c>
    </row>
    <row r="700" spans="1:3">
      <c r="A700" s="685" t="s">
        <v>1382</v>
      </c>
      <c r="B700" s="686">
        <v>75</v>
      </c>
      <c r="C700">
        <v>19166.343000000001</v>
      </c>
    </row>
    <row r="701" spans="1:3">
      <c r="A701" s="685" t="s">
        <v>1382</v>
      </c>
      <c r="B701" s="686">
        <v>75</v>
      </c>
      <c r="C701">
        <v>19166.343000000001</v>
      </c>
    </row>
    <row r="702" spans="1:3">
      <c r="A702" s="685" t="s">
        <v>1382</v>
      </c>
      <c r="B702" s="686">
        <v>75</v>
      </c>
      <c r="C702">
        <v>19166.343000000001</v>
      </c>
    </row>
    <row r="703" spans="1:3">
      <c r="A703" s="685" t="s">
        <v>1382</v>
      </c>
      <c r="B703" s="686">
        <v>75</v>
      </c>
      <c r="C703">
        <v>19166.343000000001</v>
      </c>
    </row>
    <row r="704" spans="1:3">
      <c r="A704" s="685" t="s">
        <v>1382</v>
      </c>
      <c r="B704" s="686">
        <v>75</v>
      </c>
      <c r="C704">
        <v>19166.343000000001</v>
      </c>
    </row>
    <row r="705" spans="1:3">
      <c r="A705" s="685" t="s">
        <v>1383</v>
      </c>
      <c r="B705" s="686">
        <v>75</v>
      </c>
      <c r="C705">
        <v>26322.628499999999</v>
      </c>
    </row>
    <row r="706" spans="1:3">
      <c r="A706" s="685" t="s">
        <v>1383</v>
      </c>
      <c r="B706" s="686">
        <v>75</v>
      </c>
      <c r="C706">
        <v>26322.628499999999</v>
      </c>
    </row>
    <row r="707" spans="1:3">
      <c r="A707" s="685" t="s">
        <v>1383</v>
      </c>
      <c r="B707" s="686">
        <v>75</v>
      </c>
      <c r="C707">
        <v>26322.628499999999</v>
      </c>
    </row>
    <row r="708" spans="1:3">
      <c r="A708" s="685" t="s">
        <v>1383</v>
      </c>
      <c r="B708" s="686">
        <v>75</v>
      </c>
      <c r="C708">
        <v>26322.628499999999</v>
      </c>
    </row>
    <row r="709" spans="1:3">
      <c r="A709" s="685" t="s">
        <v>1383</v>
      </c>
      <c r="B709" s="686">
        <v>75</v>
      </c>
      <c r="C709">
        <v>26322.628499999999</v>
      </c>
    </row>
    <row r="710" spans="1:3">
      <c r="A710" s="685" t="s">
        <v>1383</v>
      </c>
      <c r="B710" s="686">
        <v>75</v>
      </c>
      <c r="C710">
        <v>26322.628499999999</v>
      </c>
    </row>
    <row r="711" spans="1:3">
      <c r="A711" s="685" t="s">
        <v>1383</v>
      </c>
      <c r="B711" s="686">
        <v>75</v>
      </c>
      <c r="C711">
        <v>26322.628499999999</v>
      </c>
    </row>
    <row r="712" spans="1:3">
      <c r="A712" s="685" t="s">
        <v>1383</v>
      </c>
      <c r="B712" s="686">
        <v>75</v>
      </c>
      <c r="C712">
        <v>26322.628499999999</v>
      </c>
    </row>
    <row r="713" spans="1:3">
      <c r="A713" s="685" t="s">
        <v>1383</v>
      </c>
      <c r="B713" s="686">
        <v>75</v>
      </c>
      <c r="C713">
        <v>26322.628499999999</v>
      </c>
    </row>
    <row r="714" spans="1:3">
      <c r="A714" s="685" t="s">
        <v>1383</v>
      </c>
      <c r="B714" s="686">
        <v>75</v>
      </c>
      <c r="C714">
        <v>26322.628499999999</v>
      </c>
    </row>
    <row r="715" spans="1:3">
      <c r="A715" s="685" t="s">
        <v>1384</v>
      </c>
      <c r="B715" s="686">
        <v>85</v>
      </c>
      <c r="C715">
        <v>29981.343000000001</v>
      </c>
    </row>
    <row r="716" spans="1:3">
      <c r="A716" s="685" t="s">
        <v>1384</v>
      </c>
      <c r="B716" s="686">
        <v>85</v>
      </c>
      <c r="C716">
        <v>29981.343000000001</v>
      </c>
    </row>
    <row r="717" spans="1:3">
      <c r="A717" s="685" t="s">
        <v>1384</v>
      </c>
      <c r="B717" s="686">
        <v>85</v>
      </c>
      <c r="C717">
        <v>29981.343000000001</v>
      </c>
    </row>
    <row r="718" spans="1:3">
      <c r="A718" s="685" t="s">
        <v>1384</v>
      </c>
      <c r="B718" s="686">
        <v>85</v>
      </c>
      <c r="C718">
        <v>29981.343000000001</v>
      </c>
    </row>
    <row r="719" spans="1:3">
      <c r="A719" s="685" t="s">
        <v>1384</v>
      </c>
      <c r="B719" s="686">
        <v>85</v>
      </c>
      <c r="C719">
        <v>29981.343000000001</v>
      </c>
    </row>
    <row r="720" spans="1:3">
      <c r="A720" s="685" t="s">
        <v>1384</v>
      </c>
      <c r="B720" s="686">
        <v>85</v>
      </c>
      <c r="C720">
        <v>29981.343000000001</v>
      </c>
    </row>
    <row r="721" spans="1:3">
      <c r="A721" s="685" t="s">
        <v>1384</v>
      </c>
      <c r="B721" s="686">
        <v>85</v>
      </c>
      <c r="C721">
        <v>29981.343000000001</v>
      </c>
    </row>
    <row r="722" spans="1:3">
      <c r="A722" s="685" t="s">
        <v>1384</v>
      </c>
      <c r="B722" s="686">
        <v>85</v>
      </c>
      <c r="C722">
        <v>29981.343000000001</v>
      </c>
    </row>
    <row r="723" spans="1:3">
      <c r="A723" s="685" t="s">
        <v>1384</v>
      </c>
      <c r="B723" s="686">
        <v>85</v>
      </c>
      <c r="C723">
        <v>29981.343000000001</v>
      </c>
    </row>
    <row r="724" spans="1:3">
      <c r="A724" s="685" t="s">
        <v>1384</v>
      </c>
      <c r="B724" s="686">
        <v>85</v>
      </c>
      <c r="C724">
        <v>29981.343000000001</v>
      </c>
    </row>
    <row r="725" spans="1:3">
      <c r="A725" s="685" t="s">
        <v>1385</v>
      </c>
      <c r="B725" s="686">
        <v>95</v>
      </c>
      <c r="C725">
        <v>29981.343000000001</v>
      </c>
    </row>
    <row r="726" spans="1:3">
      <c r="A726" s="685" t="s">
        <v>1385</v>
      </c>
      <c r="B726" s="686">
        <v>95</v>
      </c>
      <c r="C726">
        <v>29981.343000000001</v>
      </c>
    </row>
    <row r="727" spans="1:3">
      <c r="A727" s="685" t="s">
        <v>1385</v>
      </c>
      <c r="B727" s="686">
        <v>95</v>
      </c>
      <c r="C727">
        <v>29981.343000000001</v>
      </c>
    </row>
    <row r="728" spans="1:3">
      <c r="A728" s="685" t="s">
        <v>1385</v>
      </c>
      <c r="B728" s="686">
        <v>95</v>
      </c>
      <c r="C728">
        <v>29981.343000000001</v>
      </c>
    </row>
    <row r="729" spans="1:3">
      <c r="A729" s="685" t="s">
        <v>1385</v>
      </c>
      <c r="B729" s="686">
        <v>95</v>
      </c>
      <c r="C729">
        <v>29981.343000000001</v>
      </c>
    </row>
    <row r="730" spans="1:3">
      <c r="A730" s="685" t="s">
        <v>1385</v>
      </c>
      <c r="B730" s="686">
        <v>95</v>
      </c>
      <c r="C730">
        <v>29981.343000000001</v>
      </c>
    </row>
    <row r="731" spans="1:3">
      <c r="A731" s="685" t="s">
        <v>1385</v>
      </c>
      <c r="B731" s="686">
        <v>95</v>
      </c>
      <c r="C731">
        <v>29981.343000000001</v>
      </c>
    </row>
    <row r="732" spans="1:3">
      <c r="A732" s="685" t="s">
        <v>1385</v>
      </c>
      <c r="B732" s="686">
        <v>95</v>
      </c>
      <c r="C732">
        <v>29981.343000000001</v>
      </c>
    </row>
    <row r="733" spans="1:3">
      <c r="A733" s="685" t="s">
        <v>1385</v>
      </c>
      <c r="B733" s="686">
        <v>95</v>
      </c>
      <c r="C733">
        <v>29981.343000000001</v>
      </c>
    </row>
    <row r="734" spans="1:3">
      <c r="A734" s="685" t="s">
        <v>1385</v>
      </c>
      <c r="B734" s="686">
        <v>95</v>
      </c>
      <c r="C734">
        <v>29981.343000000001</v>
      </c>
    </row>
    <row r="735" spans="1:3">
      <c r="A735" s="685" t="s">
        <v>1386</v>
      </c>
      <c r="B735" s="686">
        <v>105</v>
      </c>
      <c r="C735">
        <v>29981.343000000001</v>
      </c>
    </row>
    <row r="736" spans="1:3">
      <c r="A736" s="685" t="s">
        <v>1386</v>
      </c>
      <c r="B736" s="686">
        <v>105</v>
      </c>
      <c r="C736">
        <v>29981.343000000001</v>
      </c>
    </row>
    <row r="737" spans="1:3">
      <c r="A737" s="685" t="s">
        <v>1386</v>
      </c>
      <c r="B737" s="686">
        <v>105</v>
      </c>
      <c r="C737">
        <v>29981.343000000001</v>
      </c>
    </row>
    <row r="738" spans="1:3">
      <c r="A738" s="685" t="s">
        <v>1386</v>
      </c>
      <c r="B738" s="686">
        <v>105</v>
      </c>
      <c r="C738">
        <v>29981.343000000001</v>
      </c>
    </row>
    <row r="739" spans="1:3">
      <c r="A739" s="685" t="s">
        <v>1386</v>
      </c>
      <c r="B739" s="686">
        <v>105</v>
      </c>
      <c r="C739">
        <v>29981.343000000001</v>
      </c>
    </row>
    <row r="740" spans="1:3">
      <c r="A740" s="685" t="s">
        <v>1386</v>
      </c>
      <c r="B740" s="686">
        <v>105</v>
      </c>
      <c r="C740">
        <v>29981.343000000001</v>
      </c>
    </row>
    <row r="741" spans="1:3">
      <c r="A741" s="685" t="s">
        <v>1386</v>
      </c>
      <c r="B741" s="686">
        <v>105</v>
      </c>
      <c r="C741">
        <v>29981.343000000001</v>
      </c>
    </row>
    <row r="742" spans="1:3">
      <c r="A742" s="685" t="s">
        <v>1386</v>
      </c>
      <c r="B742" s="686">
        <v>105</v>
      </c>
      <c r="C742">
        <v>29981.343000000001</v>
      </c>
    </row>
    <row r="743" spans="1:3">
      <c r="A743" s="685" t="s">
        <v>1386</v>
      </c>
      <c r="B743" s="686">
        <v>105</v>
      </c>
      <c r="C743">
        <v>29981.343000000001</v>
      </c>
    </row>
    <row r="744" spans="1:3">
      <c r="A744" s="685" t="s">
        <v>1386</v>
      </c>
      <c r="B744" s="686">
        <v>105</v>
      </c>
      <c r="C744">
        <v>29981.343000000001</v>
      </c>
    </row>
    <row r="745" spans="1:3">
      <c r="A745" s="685" t="s">
        <v>1387</v>
      </c>
      <c r="B745" s="686">
        <v>85</v>
      </c>
      <c r="C745">
        <v>24556.539000000001</v>
      </c>
    </row>
    <row r="746" spans="1:3">
      <c r="A746" s="685" t="s">
        <v>1387</v>
      </c>
      <c r="B746" s="686">
        <v>85</v>
      </c>
      <c r="C746">
        <v>24556.539000000001</v>
      </c>
    </row>
    <row r="747" spans="1:3">
      <c r="A747" s="685" t="s">
        <v>1387</v>
      </c>
      <c r="B747" s="686">
        <v>85</v>
      </c>
      <c r="C747">
        <v>24556.539000000001</v>
      </c>
    </row>
    <row r="748" spans="1:3">
      <c r="A748" s="685" t="s">
        <v>1387</v>
      </c>
      <c r="B748" s="686">
        <v>85</v>
      </c>
      <c r="C748">
        <v>24556.539000000001</v>
      </c>
    </row>
    <row r="749" spans="1:3">
      <c r="A749" s="685" t="s">
        <v>1387</v>
      </c>
      <c r="B749" s="686">
        <v>85</v>
      </c>
      <c r="C749">
        <v>24556.539000000001</v>
      </c>
    </row>
    <row r="750" spans="1:3">
      <c r="A750" s="685" t="s">
        <v>1387</v>
      </c>
      <c r="B750" s="686">
        <v>85</v>
      </c>
      <c r="C750">
        <v>24556.539000000001</v>
      </c>
    </row>
    <row r="751" spans="1:3">
      <c r="A751" s="685" t="s">
        <v>1387</v>
      </c>
      <c r="B751" s="686">
        <v>85</v>
      </c>
      <c r="C751">
        <v>24556.539000000001</v>
      </c>
    </row>
    <row r="752" spans="1:3">
      <c r="A752" s="685" t="s">
        <v>1387</v>
      </c>
      <c r="B752" s="686">
        <v>85</v>
      </c>
      <c r="C752">
        <v>24556.539000000001</v>
      </c>
    </row>
    <row r="753" spans="1:3">
      <c r="A753" s="685" t="s">
        <v>1388</v>
      </c>
      <c r="B753" s="686">
        <v>85</v>
      </c>
      <c r="C753">
        <v>30889.803</v>
      </c>
    </row>
    <row r="754" spans="1:3">
      <c r="A754" s="685" t="s">
        <v>1388</v>
      </c>
      <c r="B754" s="686">
        <v>85</v>
      </c>
      <c r="C754">
        <v>30889.803</v>
      </c>
    </row>
    <row r="755" spans="1:3">
      <c r="A755" s="685" t="s">
        <v>1388</v>
      </c>
      <c r="B755" s="686">
        <v>85</v>
      </c>
      <c r="C755">
        <v>30889.803</v>
      </c>
    </row>
    <row r="756" spans="1:3">
      <c r="A756" s="685" t="s">
        <v>1388</v>
      </c>
      <c r="B756" s="686">
        <v>85</v>
      </c>
      <c r="C756">
        <v>30889.803</v>
      </c>
    </row>
    <row r="757" spans="1:3">
      <c r="A757" s="685" t="s">
        <v>1388</v>
      </c>
      <c r="B757" s="686">
        <v>85</v>
      </c>
      <c r="C757">
        <v>30889.803</v>
      </c>
    </row>
    <row r="758" spans="1:3">
      <c r="A758" s="685" t="s">
        <v>1388</v>
      </c>
      <c r="B758" s="686">
        <v>85</v>
      </c>
      <c r="C758">
        <v>30889.803</v>
      </c>
    </row>
    <row r="759" spans="1:3">
      <c r="A759" s="685" t="s">
        <v>1388</v>
      </c>
      <c r="B759" s="686">
        <v>85</v>
      </c>
      <c r="C759">
        <v>30889.803</v>
      </c>
    </row>
    <row r="760" spans="1:3">
      <c r="A760" s="685" t="s">
        <v>1388</v>
      </c>
      <c r="B760" s="686">
        <v>85</v>
      </c>
      <c r="C760">
        <v>30889.803</v>
      </c>
    </row>
    <row r="761" spans="1:3">
      <c r="A761" s="685" t="s">
        <v>1389</v>
      </c>
      <c r="B761" s="686">
        <v>95</v>
      </c>
      <c r="C761">
        <v>35389.924500000001</v>
      </c>
    </row>
    <row r="762" spans="1:3">
      <c r="A762" s="685" t="s">
        <v>1389</v>
      </c>
      <c r="B762" s="686">
        <v>95</v>
      </c>
      <c r="C762">
        <v>35389.924500000001</v>
      </c>
    </row>
    <row r="763" spans="1:3">
      <c r="A763" s="685" t="s">
        <v>1389</v>
      </c>
      <c r="B763" s="686">
        <v>95</v>
      </c>
      <c r="C763">
        <v>35389.924500000001</v>
      </c>
    </row>
    <row r="764" spans="1:3">
      <c r="A764" s="685" t="s">
        <v>1389</v>
      </c>
      <c r="B764" s="686">
        <v>95</v>
      </c>
      <c r="C764">
        <v>35389.924500000001</v>
      </c>
    </row>
    <row r="765" spans="1:3">
      <c r="A765" s="685" t="s">
        <v>1389</v>
      </c>
      <c r="B765" s="686">
        <v>95</v>
      </c>
      <c r="C765">
        <v>35389.924500000001</v>
      </c>
    </row>
    <row r="766" spans="1:3">
      <c r="A766" s="685" t="s">
        <v>1389</v>
      </c>
      <c r="B766" s="686">
        <v>95</v>
      </c>
      <c r="C766">
        <v>35389.924500000001</v>
      </c>
    </row>
    <row r="767" spans="1:3">
      <c r="A767" s="685" t="s">
        <v>1389</v>
      </c>
      <c r="B767" s="686">
        <v>95</v>
      </c>
      <c r="C767">
        <v>35389.924500000001</v>
      </c>
    </row>
    <row r="768" spans="1:3">
      <c r="A768" s="685" t="s">
        <v>1389</v>
      </c>
      <c r="B768" s="686">
        <v>95</v>
      </c>
      <c r="C768">
        <v>35389.924500000001</v>
      </c>
    </row>
    <row r="769" spans="1:3">
      <c r="A769" s="685" t="s">
        <v>1390</v>
      </c>
      <c r="B769" s="686">
        <v>105</v>
      </c>
      <c r="C769">
        <v>35389.924500000001</v>
      </c>
    </row>
    <row r="770" spans="1:3">
      <c r="A770" s="685" t="s">
        <v>1390</v>
      </c>
      <c r="B770" s="686">
        <v>105</v>
      </c>
      <c r="C770">
        <v>35389.924500000001</v>
      </c>
    </row>
    <row r="771" spans="1:3">
      <c r="A771" s="685" t="s">
        <v>1390</v>
      </c>
      <c r="B771" s="686">
        <v>105</v>
      </c>
      <c r="C771">
        <v>35389.924500000001</v>
      </c>
    </row>
    <row r="772" spans="1:3">
      <c r="A772" s="685" t="s">
        <v>1390</v>
      </c>
      <c r="B772" s="686">
        <v>105</v>
      </c>
      <c r="C772">
        <v>35389.924500000001</v>
      </c>
    </row>
    <row r="773" spans="1:3">
      <c r="A773" s="685" t="s">
        <v>1390</v>
      </c>
      <c r="B773" s="686">
        <v>105</v>
      </c>
      <c r="C773">
        <v>35389.924500000001</v>
      </c>
    </row>
    <row r="774" spans="1:3">
      <c r="A774" s="685" t="s">
        <v>1390</v>
      </c>
      <c r="B774" s="686">
        <v>105</v>
      </c>
      <c r="C774">
        <v>35389.924500000001</v>
      </c>
    </row>
    <row r="775" spans="1:3">
      <c r="A775" s="685" t="s">
        <v>1390</v>
      </c>
      <c r="B775" s="686">
        <v>105</v>
      </c>
      <c r="C775">
        <v>35389.924500000001</v>
      </c>
    </row>
    <row r="776" spans="1:3">
      <c r="A776" s="685" t="s">
        <v>1390</v>
      </c>
      <c r="B776" s="686">
        <v>105</v>
      </c>
      <c r="C776">
        <v>35389.924500000001</v>
      </c>
    </row>
    <row r="777" spans="1:3">
      <c r="A777" s="685" t="s">
        <v>1391</v>
      </c>
      <c r="B777" s="686">
        <v>115</v>
      </c>
      <c r="C777">
        <v>35389.924500000001</v>
      </c>
    </row>
    <row r="778" spans="1:3">
      <c r="A778" s="685" t="s">
        <v>1391</v>
      </c>
      <c r="B778" s="686">
        <v>115</v>
      </c>
      <c r="C778">
        <v>35389.924500000001</v>
      </c>
    </row>
    <row r="779" spans="1:3">
      <c r="A779" s="685" t="s">
        <v>1391</v>
      </c>
      <c r="B779" s="686">
        <v>115</v>
      </c>
      <c r="C779">
        <v>35389.924500000001</v>
      </c>
    </row>
    <row r="780" spans="1:3">
      <c r="A780" s="685" t="s">
        <v>1391</v>
      </c>
      <c r="B780" s="686">
        <v>115</v>
      </c>
      <c r="C780">
        <v>35389.924500000001</v>
      </c>
    </row>
    <row r="781" spans="1:3">
      <c r="A781" s="685" t="s">
        <v>1391</v>
      </c>
      <c r="B781" s="686">
        <v>115</v>
      </c>
      <c r="C781">
        <v>35389.924500000001</v>
      </c>
    </row>
    <row r="782" spans="1:3">
      <c r="A782" s="685" t="s">
        <v>1391</v>
      </c>
      <c r="B782" s="686">
        <v>115</v>
      </c>
      <c r="C782">
        <v>35389.924500000001</v>
      </c>
    </row>
    <row r="783" spans="1:3">
      <c r="A783" s="685" t="s">
        <v>1391</v>
      </c>
      <c r="B783" s="686">
        <v>115</v>
      </c>
      <c r="C783">
        <v>35389.924500000001</v>
      </c>
    </row>
    <row r="784" spans="1:3">
      <c r="A784" s="685" t="s">
        <v>1391</v>
      </c>
      <c r="B784" s="686">
        <v>115</v>
      </c>
      <c r="C784">
        <v>35389.924500000001</v>
      </c>
    </row>
    <row r="785" spans="1:3">
      <c r="A785" s="685" t="s">
        <v>1392</v>
      </c>
      <c r="B785" s="686">
        <v>100</v>
      </c>
      <c r="C785">
        <v>36130.752</v>
      </c>
    </row>
    <row r="786" spans="1:3">
      <c r="A786" s="685" t="s">
        <v>1392</v>
      </c>
      <c r="B786" s="686">
        <v>100</v>
      </c>
      <c r="C786">
        <v>36130.752</v>
      </c>
    </row>
    <row r="787" spans="1:3">
      <c r="A787" s="685" t="s">
        <v>1392</v>
      </c>
      <c r="B787" s="686">
        <v>100</v>
      </c>
      <c r="C787">
        <v>36130.752</v>
      </c>
    </row>
    <row r="788" spans="1:3">
      <c r="A788" s="685" t="s">
        <v>1392</v>
      </c>
      <c r="B788" s="686">
        <v>100</v>
      </c>
      <c r="C788">
        <v>36130.752</v>
      </c>
    </row>
    <row r="789" spans="1:3">
      <c r="A789" s="685" t="s">
        <v>1392</v>
      </c>
      <c r="B789" s="686">
        <v>100</v>
      </c>
      <c r="C789">
        <v>36130.752</v>
      </c>
    </row>
    <row r="790" spans="1:3">
      <c r="A790" s="685" t="s">
        <v>1392</v>
      </c>
      <c r="B790" s="686">
        <v>100</v>
      </c>
      <c r="C790">
        <v>36130.752</v>
      </c>
    </row>
    <row r="791" spans="1:3">
      <c r="A791" s="685" t="s">
        <v>1392</v>
      </c>
      <c r="B791" s="686">
        <v>100</v>
      </c>
      <c r="C791">
        <v>36130.752</v>
      </c>
    </row>
    <row r="792" spans="1:3">
      <c r="A792" s="685" t="s">
        <v>1392</v>
      </c>
      <c r="B792" s="686">
        <v>100</v>
      </c>
      <c r="C792">
        <v>36130.752</v>
      </c>
    </row>
    <row r="793" spans="1:3">
      <c r="A793" s="685" t="s">
        <v>1392</v>
      </c>
      <c r="B793" s="686">
        <v>100</v>
      </c>
      <c r="C793">
        <v>36130.752</v>
      </c>
    </row>
    <row r="794" spans="1:3">
      <c r="A794" s="685" t="s">
        <v>1392</v>
      </c>
      <c r="B794" s="686">
        <v>100</v>
      </c>
      <c r="C794">
        <v>36130.752</v>
      </c>
    </row>
    <row r="795" spans="1:3">
      <c r="A795" s="685" t="s">
        <v>1393</v>
      </c>
      <c r="B795" s="686">
        <v>110</v>
      </c>
      <c r="C795">
        <v>39790.548000000003</v>
      </c>
    </row>
    <row r="796" spans="1:3">
      <c r="A796" s="685" t="s">
        <v>1393</v>
      </c>
      <c r="B796" s="686">
        <v>110</v>
      </c>
      <c r="C796">
        <v>39790.548000000003</v>
      </c>
    </row>
    <row r="797" spans="1:3">
      <c r="A797" s="685" t="s">
        <v>1393</v>
      </c>
      <c r="B797" s="686">
        <v>110</v>
      </c>
      <c r="C797">
        <v>39790.548000000003</v>
      </c>
    </row>
    <row r="798" spans="1:3">
      <c r="A798" s="685" t="s">
        <v>1393</v>
      </c>
      <c r="B798" s="686">
        <v>110</v>
      </c>
      <c r="C798">
        <v>39790.548000000003</v>
      </c>
    </row>
    <row r="799" spans="1:3">
      <c r="A799" s="685" t="s">
        <v>1393</v>
      </c>
      <c r="B799" s="686">
        <v>110</v>
      </c>
      <c r="C799">
        <v>39790.548000000003</v>
      </c>
    </row>
    <row r="800" spans="1:3">
      <c r="A800" s="685" t="s">
        <v>1393</v>
      </c>
      <c r="B800" s="686">
        <v>110</v>
      </c>
      <c r="C800">
        <v>39790.548000000003</v>
      </c>
    </row>
    <row r="801" spans="1:3">
      <c r="A801" s="685" t="s">
        <v>1393</v>
      </c>
      <c r="B801" s="686">
        <v>110</v>
      </c>
      <c r="C801">
        <v>39790.548000000003</v>
      </c>
    </row>
    <row r="802" spans="1:3">
      <c r="A802" s="685" t="s">
        <v>1393</v>
      </c>
      <c r="B802" s="686">
        <v>110</v>
      </c>
      <c r="C802">
        <v>39790.548000000003</v>
      </c>
    </row>
    <row r="803" spans="1:3">
      <c r="A803" s="685" t="s">
        <v>1393</v>
      </c>
      <c r="B803" s="686">
        <v>110</v>
      </c>
      <c r="C803">
        <v>39790.548000000003</v>
      </c>
    </row>
    <row r="804" spans="1:3">
      <c r="A804" s="685" t="s">
        <v>1393</v>
      </c>
      <c r="B804" s="686">
        <v>110</v>
      </c>
      <c r="C804">
        <v>39790.548000000003</v>
      </c>
    </row>
    <row r="805" spans="1:3">
      <c r="A805" s="685" t="s">
        <v>1394</v>
      </c>
      <c r="B805" s="686">
        <v>120</v>
      </c>
      <c r="C805">
        <v>39790.548000000003</v>
      </c>
    </row>
    <row r="806" spans="1:3">
      <c r="A806" s="685" t="s">
        <v>1394</v>
      </c>
      <c r="B806" s="686">
        <v>120</v>
      </c>
      <c r="C806">
        <v>39790.548000000003</v>
      </c>
    </row>
    <row r="807" spans="1:3">
      <c r="A807" s="685" t="s">
        <v>1394</v>
      </c>
      <c r="B807" s="686">
        <v>120</v>
      </c>
      <c r="C807">
        <v>39790.548000000003</v>
      </c>
    </row>
    <row r="808" spans="1:3">
      <c r="A808" s="685" t="s">
        <v>1394</v>
      </c>
      <c r="B808" s="686">
        <v>120</v>
      </c>
      <c r="C808">
        <v>39790.548000000003</v>
      </c>
    </row>
    <row r="809" spans="1:3">
      <c r="A809" s="685" t="s">
        <v>1394</v>
      </c>
      <c r="B809" s="686">
        <v>120</v>
      </c>
      <c r="C809">
        <v>39790.548000000003</v>
      </c>
    </row>
    <row r="810" spans="1:3">
      <c r="A810" s="685" t="s">
        <v>1394</v>
      </c>
      <c r="B810" s="686">
        <v>120</v>
      </c>
      <c r="C810">
        <v>39790.548000000003</v>
      </c>
    </row>
    <row r="811" spans="1:3">
      <c r="A811" s="685" t="s">
        <v>1394</v>
      </c>
      <c r="B811" s="686">
        <v>120</v>
      </c>
      <c r="C811">
        <v>39790.548000000003</v>
      </c>
    </row>
    <row r="812" spans="1:3">
      <c r="A812" s="685" t="s">
        <v>1394</v>
      </c>
      <c r="B812" s="686">
        <v>120</v>
      </c>
      <c r="C812">
        <v>39790.548000000003</v>
      </c>
    </row>
    <row r="813" spans="1:3">
      <c r="A813" s="685" t="s">
        <v>1394</v>
      </c>
      <c r="B813" s="686">
        <v>120</v>
      </c>
      <c r="C813">
        <v>39790.548000000003</v>
      </c>
    </row>
    <row r="814" spans="1:3">
      <c r="A814" s="685" t="s">
        <v>1394</v>
      </c>
      <c r="B814" s="686">
        <v>120</v>
      </c>
      <c r="C814">
        <v>39790.548000000003</v>
      </c>
    </row>
    <row r="815" spans="1:3">
      <c r="A815" s="685" t="s">
        <v>1395</v>
      </c>
      <c r="B815" s="686">
        <v>130</v>
      </c>
      <c r="C815">
        <v>39790.548000000003</v>
      </c>
    </row>
    <row r="816" spans="1:3">
      <c r="A816" s="685" t="s">
        <v>1395</v>
      </c>
      <c r="B816" s="686">
        <v>130</v>
      </c>
      <c r="C816">
        <v>39790.548000000003</v>
      </c>
    </row>
    <row r="817" spans="1:3">
      <c r="A817" s="685" t="s">
        <v>1395</v>
      </c>
      <c r="B817" s="686">
        <v>130</v>
      </c>
      <c r="C817">
        <v>39790.548000000003</v>
      </c>
    </row>
    <row r="818" spans="1:3">
      <c r="A818" s="685" t="s">
        <v>1395</v>
      </c>
      <c r="B818" s="686">
        <v>130</v>
      </c>
      <c r="C818">
        <v>39790.548000000003</v>
      </c>
    </row>
    <row r="819" spans="1:3">
      <c r="A819" s="685" t="s">
        <v>1395</v>
      </c>
      <c r="B819" s="686">
        <v>130</v>
      </c>
      <c r="C819">
        <v>39790.548000000003</v>
      </c>
    </row>
    <row r="820" spans="1:3">
      <c r="A820" s="685" t="s">
        <v>1395</v>
      </c>
      <c r="B820" s="686">
        <v>130</v>
      </c>
      <c r="C820">
        <v>39790.548000000003</v>
      </c>
    </row>
    <row r="821" spans="1:3">
      <c r="A821" s="685" t="s">
        <v>1395</v>
      </c>
      <c r="B821" s="686">
        <v>130</v>
      </c>
      <c r="C821">
        <v>39790.548000000003</v>
      </c>
    </row>
    <row r="822" spans="1:3">
      <c r="A822" s="685" t="s">
        <v>1395</v>
      </c>
      <c r="B822" s="686">
        <v>130</v>
      </c>
      <c r="C822">
        <v>39790.548000000003</v>
      </c>
    </row>
    <row r="823" spans="1:3">
      <c r="A823" s="685" t="s">
        <v>1395</v>
      </c>
      <c r="B823" s="686">
        <v>130</v>
      </c>
      <c r="C823">
        <v>39790.548000000003</v>
      </c>
    </row>
    <row r="824" spans="1:3">
      <c r="A824" s="685" t="s">
        <v>1395</v>
      </c>
      <c r="B824" s="686">
        <v>130</v>
      </c>
      <c r="C824">
        <v>39790.548000000003</v>
      </c>
    </row>
    <row r="825" spans="1:3">
      <c r="A825" s="685" t="s">
        <v>1396</v>
      </c>
      <c r="B825" s="686">
        <v>110</v>
      </c>
      <c r="C825">
        <v>40693.6005</v>
      </c>
    </row>
    <row r="826" spans="1:3">
      <c r="A826" s="685" t="s">
        <v>1396</v>
      </c>
      <c r="B826" s="686">
        <v>110</v>
      </c>
      <c r="C826">
        <v>40693.6005</v>
      </c>
    </row>
    <row r="827" spans="1:3">
      <c r="A827" s="685" t="s">
        <v>1396</v>
      </c>
      <c r="B827" s="686">
        <v>110</v>
      </c>
      <c r="C827">
        <v>40693.6005</v>
      </c>
    </row>
    <row r="828" spans="1:3">
      <c r="A828" s="685" t="s">
        <v>1396</v>
      </c>
      <c r="B828" s="686">
        <v>110</v>
      </c>
      <c r="C828">
        <v>40693.6005</v>
      </c>
    </row>
    <row r="829" spans="1:3">
      <c r="A829" s="685" t="s">
        <v>1396</v>
      </c>
      <c r="B829" s="686">
        <v>110</v>
      </c>
      <c r="C829">
        <v>40693.6005</v>
      </c>
    </row>
    <row r="830" spans="1:3">
      <c r="A830" s="685" t="s">
        <v>1396</v>
      </c>
      <c r="B830" s="686">
        <v>110</v>
      </c>
      <c r="C830">
        <v>40693.6005</v>
      </c>
    </row>
    <row r="831" spans="1:3">
      <c r="A831" s="685" t="s">
        <v>1396</v>
      </c>
      <c r="B831" s="686">
        <v>110</v>
      </c>
      <c r="C831">
        <v>40693.6005</v>
      </c>
    </row>
    <row r="832" spans="1:3">
      <c r="A832" s="685" t="s">
        <v>1396</v>
      </c>
      <c r="B832" s="686">
        <v>110</v>
      </c>
      <c r="C832">
        <v>40693.6005</v>
      </c>
    </row>
    <row r="833" spans="1:3">
      <c r="A833" s="685" t="s">
        <v>1397</v>
      </c>
      <c r="B833" s="686">
        <v>120</v>
      </c>
      <c r="C833">
        <v>45193.722000000002</v>
      </c>
    </row>
    <row r="834" spans="1:3">
      <c r="A834" s="685" t="s">
        <v>1397</v>
      </c>
      <c r="B834" s="686">
        <v>120</v>
      </c>
      <c r="C834">
        <v>45193.722000000002</v>
      </c>
    </row>
    <row r="835" spans="1:3">
      <c r="A835" s="685" t="s">
        <v>1397</v>
      </c>
      <c r="B835" s="686">
        <v>120</v>
      </c>
      <c r="C835">
        <v>45193.722000000002</v>
      </c>
    </row>
    <row r="836" spans="1:3">
      <c r="A836" s="685" t="s">
        <v>1397</v>
      </c>
      <c r="B836" s="686">
        <v>120</v>
      </c>
      <c r="C836">
        <v>45193.722000000002</v>
      </c>
    </row>
    <row r="837" spans="1:3">
      <c r="A837" s="685" t="s">
        <v>1397</v>
      </c>
      <c r="B837" s="686">
        <v>120</v>
      </c>
      <c r="C837">
        <v>45193.722000000002</v>
      </c>
    </row>
    <row r="838" spans="1:3">
      <c r="A838" s="685" t="s">
        <v>1397</v>
      </c>
      <c r="B838" s="686">
        <v>120</v>
      </c>
      <c r="C838">
        <v>45193.722000000002</v>
      </c>
    </row>
    <row r="839" spans="1:3">
      <c r="A839" s="685" t="s">
        <v>1397</v>
      </c>
      <c r="B839" s="686">
        <v>120</v>
      </c>
      <c r="C839">
        <v>45193.722000000002</v>
      </c>
    </row>
    <row r="840" spans="1:3">
      <c r="A840" s="685" t="s">
        <v>1397</v>
      </c>
      <c r="B840" s="686">
        <v>120</v>
      </c>
      <c r="C840">
        <v>45193.722000000002</v>
      </c>
    </row>
    <row r="841" spans="1:3">
      <c r="A841" s="685" t="s">
        <v>1398</v>
      </c>
      <c r="B841" s="686">
        <v>130</v>
      </c>
      <c r="C841">
        <v>45193.722000000002</v>
      </c>
    </row>
    <row r="842" spans="1:3">
      <c r="A842" s="685" t="s">
        <v>1398</v>
      </c>
      <c r="B842" s="686">
        <v>130</v>
      </c>
      <c r="C842">
        <v>45193.722000000002</v>
      </c>
    </row>
    <row r="843" spans="1:3">
      <c r="A843" s="685" t="s">
        <v>1398</v>
      </c>
      <c r="B843" s="686">
        <v>130</v>
      </c>
      <c r="C843">
        <v>45193.722000000002</v>
      </c>
    </row>
    <row r="844" spans="1:3">
      <c r="A844" s="685" t="s">
        <v>1398</v>
      </c>
      <c r="B844" s="686">
        <v>130</v>
      </c>
      <c r="C844">
        <v>45193.722000000002</v>
      </c>
    </row>
    <row r="845" spans="1:3">
      <c r="A845" s="685" t="s">
        <v>1398</v>
      </c>
      <c r="B845" s="686">
        <v>130</v>
      </c>
      <c r="C845">
        <v>45193.722000000002</v>
      </c>
    </row>
    <row r="846" spans="1:3">
      <c r="A846" s="685" t="s">
        <v>1398</v>
      </c>
      <c r="B846" s="686">
        <v>130</v>
      </c>
      <c r="C846">
        <v>45193.722000000002</v>
      </c>
    </row>
    <row r="847" spans="1:3">
      <c r="A847" s="685" t="s">
        <v>1398</v>
      </c>
      <c r="B847" s="686">
        <v>130</v>
      </c>
      <c r="C847">
        <v>45193.722000000002</v>
      </c>
    </row>
    <row r="848" spans="1:3">
      <c r="A848" s="685" t="s">
        <v>1398</v>
      </c>
      <c r="B848" s="686">
        <v>130</v>
      </c>
      <c r="C848">
        <v>45193.722000000002</v>
      </c>
    </row>
    <row r="849" spans="1:3">
      <c r="A849" s="685" t="s">
        <v>1399</v>
      </c>
      <c r="B849" s="686">
        <v>140</v>
      </c>
      <c r="C849">
        <v>45193.722000000002</v>
      </c>
    </row>
    <row r="850" spans="1:3">
      <c r="A850" s="685" t="s">
        <v>1399</v>
      </c>
      <c r="B850" s="686">
        <v>140</v>
      </c>
      <c r="C850">
        <v>45193.722000000002</v>
      </c>
    </row>
    <row r="851" spans="1:3">
      <c r="A851" s="685" t="s">
        <v>1399</v>
      </c>
      <c r="B851" s="686">
        <v>140</v>
      </c>
      <c r="C851">
        <v>45193.722000000002</v>
      </c>
    </row>
    <row r="852" spans="1:3">
      <c r="A852" s="685" t="s">
        <v>1399</v>
      </c>
      <c r="B852" s="686">
        <v>140</v>
      </c>
      <c r="C852">
        <v>45193.722000000002</v>
      </c>
    </row>
    <row r="853" spans="1:3">
      <c r="A853" s="685" t="s">
        <v>1399</v>
      </c>
      <c r="B853" s="686">
        <v>140</v>
      </c>
      <c r="C853">
        <v>45193.722000000002</v>
      </c>
    </row>
    <row r="854" spans="1:3">
      <c r="A854" s="685" t="s">
        <v>1399</v>
      </c>
      <c r="B854" s="686">
        <v>140</v>
      </c>
      <c r="C854">
        <v>45193.722000000002</v>
      </c>
    </row>
    <row r="855" spans="1:3">
      <c r="A855" s="685" t="s">
        <v>1399</v>
      </c>
      <c r="B855" s="686">
        <v>140</v>
      </c>
      <c r="C855">
        <v>45193.722000000002</v>
      </c>
    </row>
    <row r="856" spans="1:3">
      <c r="A856" s="685" t="s">
        <v>1399</v>
      </c>
      <c r="B856" s="686">
        <v>140</v>
      </c>
      <c r="C856">
        <v>45193.722000000002</v>
      </c>
    </row>
    <row r="857" spans="1:3">
      <c r="A857" s="685" t="s">
        <v>1400</v>
      </c>
      <c r="B857" s="686">
        <v>20</v>
      </c>
      <c r="C857">
        <v>4586.6414999999997</v>
      </c>
    </row>
    <row r="858" spans="1:3">
      <c r="A858" s="685" t="s">
        <v>1400</v>
      </c>
      <c r="B858" s="686">
        <v>20</v>
      </c>
      <c r="C858">
        <v>4586.6414999999997</v>
      </c>
    </row>
    <row r="859" spans="1:3">
      <c r="A859" s="685" t="s">
        <v>1400</v>
      </c>
      <c r="B859" s="686">
        <v>20</v>
      </c>
      <c r="C859">
        <v>4586.6414999999997</v>
      </c>
    </row>
    <row r="860" spans="1:3">
      <c r="A860" s="685" t="s">
        <v>1400</v>
      </c>
      <c r="B860" s="686">
        <v>20</v>
      </c>
      <c r="C860">
        <v>4586.6414999999997</v>
      </c>
    </row>
    <row r="861" spans="1:3">
      <c r="A861" s="685" t="s">
        <v>1400</v>
      </c>
      <c r="B861" s="686">
        <v>20</v>
      </c>
      <c r="C861">
        <v>4586.6414999999997</v>
      </c>
    </row>
    <row r="862" spans="1:3">
      <c r="A862" s="685" t="s">
        <v>1400</v>
      </c>
      <c r="B862" s="686">
        <v>20</v>
      </c>
      <c r="C862">
        <v>4586.6414999999997</v>
      </c>
    </row>
    <row r="863" spans="1:3">
      <c r="A863" s="685" t="s">
        <v>1400</v>
      </c>
      <c r="B863" s="686">
        <v>20</v>
      </c>
      <c r="C863">
        <v>4586.6414999999997</v>
      </c>
    </row>
    <row r="864" spans="1:3">
      <c r="A864" s="685" t="s">
        <v>1400</v>
      </c>
      <c r="B864" s="686">
        <v>20</v>
      </c>
      <c r="C864">
        <v>4586.6414999999997</v>
      </c>
    </row>
    <row r="865" spans="1:3">
      <c r="A865" s="685" t="s">
        <v>1400</v>
      </c>
      <c r="B865" s="686">
        <v>20</v>
      </c>
      <c r="C865">
        <v>4586.6414999999997</v>
      </c>
    </row>
    <row r="866" spans="1:3">
      <c r="A866" s="685" t="s">
        <v>1400</v>
      </c>
      <c r="B866" s="686">
        <v>20</v>
      </c>
      <c r="C866">
        <v>4586.6414999999997</v>
      </c>
    </row>
    <row r="867" spans="1:3">
      <c r="A867" s="685" t="s">
        <v>1401</v>
      </c>
      <c r="B867" s="686">
        <v>60</v>
      </c>
      <c r="C867">
        <v>17474.877</v>
      </c>
    </row>
    <row r="868" spans="1:3">
      <c r="A868" s="685" t="s">
        <v>1401</v>
      </c>
      <c r="B868" s="686">
        <v>60</v>
      </c>
      <c r="C868">
        <v>17474.877</v>
      </c>
    </row>
    <row r="869" spans="1:3">
      <c r="A869" s="685" t="s">
        <v>1401</v>
      </c>
      <c r="B869" s="686">
        <v>60</v>
      </c>
      <c r="C869">
        <v>17474.877</v>
      </c>
    </row>
    <row r="870" spans="1:3">
      <c r="A870" s="685" t="s">
        <v>1401</v>
      </c>
      <c r="B870" s="686">
        <v>60</v>
      </c>
      <c r="C870">
        <v>17474.877</v>
      </c>
    </row>
    <row r="871" spans="1:3">
      <c r="A871" s="685" t="s">
        <v>1401</v>
      </c>
      <c r="B871" s="686">
        <v>60</v>
      </c>
      <c r="C871">
        <v>17474.877</v>
      </c>
    </row>
    <row r="872" spans="1:3">
      <c r="A872" s="685" t="s">
        <v>1401</v>
      </c>
      <c r="B872" s="686">
        <v>60</v>
      </c>
      <c r="C872">
        <v>17474.877</v>
      </c>
    </row>
    <row r="873" spans="1:3">
      <c r="A873" s="685" t="s">
        <v>1401</v>
      </c>
      <c r="B873" s="686">
        <v>60</v>
      </c>
      <c r="C873">
        <v>17474.877</v>
      </c>
    </row>
    <row r="874" spans="1:3">
      <c r="A874" s="685" t="s">
        <v>1401</v>
      </c>
      <c r="B874" s="686">
        <v>60</v>
      </c>
      <c r="C874">
        <v>17474.877</v>
      </c>
    </row>
    <row r="875" spans="1:3">
      <c r="A875" s="685" t="s">
        <v>1401</v>
      </c>
      <c r="B875" s="686">
        <v>60</v>
      </c>
      <c r="C875">
        <v>17474.877</v>
      </c>
    </row>
    <row r="876" spans="1:3">
      <c r="A876" s="685" t="s">
        <v>1401</v>
      </c>
      <c r="B876" s="686">
        <v>60</v>
      </c>
      <c r="C876">
        <v>17474.877</v>
      </c>
    </row>
    <row r="877" spans="1:3">
      <c r="A877" s="685" t="s">
        <v>1402</v>
      </c>
      <c r="B877" s="686">
        <v>25</v>
      </c>
      <c r="C877">
        <v>7424.4975000000004</v>
      </c>
    </row>
    <row r="878" spans="1:3">
      <c r="A878" s="685" t="s">
        <v>1402</v>
      </c>
      <c r="B878" s="686">
        <v>25</v>
      </c>
      <c r="C878">
        <v>7424.4975000000004</v>
      </c>
    </row>
    <row r="879" spans="1:3">
      <c r="A879" s="685" t="s">
        <v>1402</v>
      </c>
      <c r="B879" s="686">
        <v>25</v>
      </c>
      <c r="C879">
        <v>7424.4975000000004</v>
      </c>
    </row>
    <row r="880" spans="1:3">
      <c r="A880" s="685" t="s">
        <v>1402</v>
      </c>
      <c r="B880" s="686">
        <v>25</v>
      </c>
      <c r="C880">
        <v>7424.4975000000004</v>
      </c>
    </row>
    <row r="881" spans="1:3">
      <c r="A881" s="685" t="s">
        <v>1402</v>
      </c>
      <c r="B881" s="686">
        <v>25</v>
      </c>
      <c r="C881">
        <v>7424.4975000000004</v>
      </c>
    </row>
    <row r="882" spans="1:3">
      <c r="A882" s="685" t="s">
        <v>1402</v>
      </c>
      <c r="B882" s="686">
        <v>25</v>
      </c>
      <c r="C882">
        <v>7424.4975000000004</v>
      </c>
    </row>
    <row r="883" spans="1:3">
      <c r="A883" s="685" t="s">
        <v>1402</v>
      </c>
      <c r="B883" s="686">
        <v>25</v>
      </c>
      <c r="C883">
        <v>7424.4975000000004</v>
      </c>
    </row>
    <row r="884" spans="1:3">
      <c r="A884" s="685" t="s">
        <v>1402</v>
      </c>
      <c r="B884" s="686">
        <v>25</v>
      </c>
      <c r="C884">
        <v>7424.4975000000004</v>
      </c>
    </row>
    <row r="885" spans="1:3">
      <c r="A885" s="685" t="s">
        <v>1402</v>
      </c>
      <c r="B885" s="686">
        <v>25</v>
      </c>
      <c r="C885">
        <v>7424.4975000000004</v>
      </c>
    </row>
    <row r="886" spans="1:3">
      <c r="A886" s="685" t="s">
        <v>1402</v>
      </c>
      <c r="B886" s="686">
        <v>25</v>
      </c>
      <c r="C886">
        <v>7424.4975000000004</v>
      </c>
    </row>
    <row r="887" spans="1:3">
      <c r="A887" s="685" t="s">
        <v>1403</v>
      </c>
      <c r="B887" s="686">
        <v>30</v>
      </c>
      <c r="C887">
        <v>5894.1750000000002</v>
      </c>
    </row>
    <row r="888" spans="1:3">
      <c r="A888" s="685" t="s">
        <v>1403</v>
      </c>
      <c r="B888" s="686">
        <v>30</v>
      </c>
      <c r="C888">
        <v>5894.1750000000002</v>
      </c>
    </row>
    <row r="889" spans="1:3">
      <c r="A889" s="685" t="s">
        <v>1403</v>
      </c>
      <c r="B889" s="686">
        <v>30</v>
      </c>
      <c r="C889">
        <v>5894.1750000000002</v>
      </c>
    </row>
    <row r="890" spans="1:3">
      <c r="A890" s="685" t="s">
        <v>1403</v>
      </c>
      <c r="B890" s="686">
        <v>30</v>
      </c>
      <c r="C890">
        <v>5894.1750000000002</v>
      </c>
    </row>
    <row r="891" spans="1:3">
      <c r="A891" s="685" t="s">
        <v>1403</v>
      </c>
      <c r="B891" s="686">
        <v>30</v>
      </c>
      <c r="C891">
        <v>5894.1750000000002</v>
      </c>
    </row>
    <row r="892" spans="1:3">
      <c r="A892" s="685" t="s">
        <v>1403</v>
      </c>
      <c r="B892" s="686">
        <v>30</v>
      </c>
      <c r="C892">
        <v>5894.1750000000002</v>
      </c>
    </row>
    <row r="893" spans="1:3">
      <c r="A893" s="685" t="s">
        <v>1403</v>
      </c>
      <c r="B893" s="686">
        <v>30</v>
      </c>
      <c r="C893">
        <v>5894.1750000000002</v>
      </c>
    </row>
    <row r="894" spans="1:3">
      <c r="A894" s="685" t="s">
        <v>1403</v>
      </c>
      <c r="B894" s="686">
        <v>30</v>
      </c>
      <c r="C894">
        <v>5894.1750000000002</v>
      </c>
    </row>
    <row r="895" spans="1:3">
      <c r="A895" s="685" t="s">
        <v>1403</v>
      </c>
      <c r="B895" s="686">
        <v>30</v>
      </c>
      <c r="C895">
        <v>5894.1750000000002</v>
      </c>
    </row>
    <row r="896" spans="1:3">
      <c r="A896" s="685" t="s">
        <v>1403</v>
      </c>
      <c r="B896" s="686">
        <v>30</v>
      </c>
      <c r="C896">
        <v>5894.1750000000002</v>
      </c>
    </row>
    <row r="897" spans="1:3">
      <c r="A897" s="685" t="s">
        <v>1404</v>
      </c>
      <c r="B897" s="686">
        <v>160</v>
      </c>
      <c r="C897">
        <v>33942.877500000002</v>
      </c>
    </row>
    <row r="898" spans="1:3">
      <c r="A898" s="685" t="s">
        <v>1404</v>
      </c>
      <c r="B898" s="686">
        <v>160</v>
      </c>
      <c r="C898">
        <v>33942.877500000002</v>
      </c>
    </row>
    <row r="899" spans="1:3">
      <c r="A899" s="685" t="s">
        <v>1404</v>
      </c>
      <c r="B899" s="686">
        <v>160</v>
      </c>
      <c r="C899">
        <v>33942.877500000002</v>
      </c>
    </row>
    <row r="900" spans="1:3">
      <c r="A900" s="685" t="s">
        <v>1404</v>
      </c>
      <c r="B900" s="686">
        <v>160</v>
      </c>
      <c r="C900">
        <v>33942.877500000002</v>
      </c>
    </row>
    <row r="901" spans="1:3">
      <c r="A901" s="685" t="s">
        <v>1404</v>
      </c>
      <c r="B901" s="686">
        <v>160</v>
      </c>
      <c r="C901">
        <v>33942.877500000002</v>
      </c>
    </row>
    <row r="902" spans="1:3">
      <c r="A902" s="685" t="s">
        <v>1404</v>
      </c>
      <c r="B902" s="686">
        <v>160</v>
      </c>
      <c r="C902">
        <v>33942.877500000002</v>
      </c>
    </row>
    <row r="903" spans="1:3">
      <c r="A903" s="685" t="s">
        <v>1404</v>
      </c>
      <c r="B903" s="686">
        <v>160</v>
      </c>
      <c r="C903">
        <v>33942.877500000002</v>
      </c>
    </row>
    <row r="904" spans="1:3">
      <c r="A904" s="685" t="s">
        <v>1404</v>
      </c>
      <c r="B904" s="686">
        <v>160</v>
      </c>
      <c r="C904">
        <v>33942.877500000002</v>
      </c>
    </row>
    <row r="905" spans="1:3">
      <c r="A905" s="685" t="s">
        <v>1404</v>
      </c>
      <c r="B905" s="686">
        <v>160</v>
      </c>
      <c r="C905">
        <v>33942.877500000002</v>
      </c>
    </row>
    <row r="906" spans="1:3">
      <c r="A906" s="685" t="s">
        <v>1404</v>
      </c>
      <c r="B906" s="686">
        <v>160</v>
      </c>
      <c r="C906">
        <v>33942.877500000002</v>
      </c>
    </row>
    <row r="907" spans="1:3">
      <c r="A907" s="685" t="s">
        <v>1405</v>
      </c>
      <c r="B907" s="686">
        <v>170</v>
      </c>
      <c r="C907">
        <v>37220.904000000002</v>
      </c>
    </row>
    <row r="908" spans="1:3">
      <c r="A908" s="685" t="s">
        <v>1405</v>
      </c>
      <c r="B908" s="686">
        <v>170</v>
      </c>
      <c r="C908">
        <v>37220.904000000002</v>
      </c>
    </row>
    <row r="909" spans="1:3">
      <c r="A909" s="685" t="s">
        <v>1405</v>
      </c>
      <c r="B909" s="686">
        <v>170</v>
      </c>
      <c r="C909">
        <v>37220.904000000002</v>
      </c>
    </row>
    <row r="910" spans="1:3">
      <c r="A910" s="685" t="s">
        <v>1405</v>
      </c>
      <c r="B910" s="686">
        <v>170</v>
      </c>
      <c r="C910">
        <v>37220.904000000002</v>
      </c>
    </row>
    <row r="911" spans="1:3">
      <c r="A911" s="685" t="s">
        <v>1405</v>
      </c>
      <c r="B911" s="686">
        <v>170</v>
      </c>
      <c r="C911">
        <v>37220.904000000002</v>
      </c>
    </row>
    <row r="912" spans="1:3">
      <c r="A912" s="685" t="s">
        <v>1405</v>
      </c>
      <c r="B912" s="686">
        <v>170</v>
      </c>
      <c r="C912">
        <v>37220.904000000002</v>
      </c>
    </row>
    <row r="913" spans="1:3">
      <c r="A913" s="685" t="s">
        <v>1405</v>
      </c>
      <c r="B913" s="686">
        <v>170</v>
      </c>
      <c r="C913">
        <v>37220.904000000002</v>
      </c>
    </row>
    <row r="914" spans="1:3">
      <c r="A914" s="685" t="s">
        <v>1405</v>
      </c>
      <c r="B914" s="686">
        <v>170</v>
      </c>
      <c r="C914">
        <v>37220.904000000002</v>
      </c>
    </row>
    <row r="915" spans="1:3">
      <c r="A915" s="685" t="s">
        <v>1405</v>
      </c>
      <c r="B915" s="686">
        <v>170</v>
      </c>
      <c r="C915">
        <v>37220.904000000002</v>
      </c>
    </row>
    <row r="916" spans="1:3">
      <c r="A916" s="685" t="s">
        <v>1405</v>
      </c>
      <c r="B916" s="686">
        <v>170</v>
      </c>
      <c r="C916">
        <v>37220.904000000002</v>
      </c>
    </row>
    <row r="917" spans="1:3">
      <c r="A917" s="685" t="s">
        <v>1406</v>
      </c>
      <c r="B917" s="686">
        <v>225</v>
      </c>
      <c r="C917">
        <v>46852.743000000002</v>
      </c>
    </row>
    <row r="918" spans="1:3">
      <c r="A918" s="685" t="s">
        <v>1406</v>
      </c>
      <c r="B918" s="686">
        <v>225</v>
      </c>
      <c r="C918">
        <v>46852.743000000002</v>
      </c>
    </row>
    <row r="919" spans="1:3">
      <c r="A919" s="685" t="s">
        <v>1406</v>
      </c>
      <c r="B919" s="686">
        <v>225</v>
      </c>
      <c r="C919">
        <v>46852.743000000002</v>
      </c>
    </row>
    <row r="920" spans="1:3">
      <c r="A920" s="685" t="s">
        <v>1406</v>
      </c>
      <c r="B920" s="686">
        <v>225</v>
      </c>
      <c r="C920">
        <v>46852.743000000002</v>
      </c>
    </row>
    <row r="921" spans="1:3">
      <c r="A921" s="685" t="s">
        <v>1406</v>
      </c>
      <c r="B921" s="686">
        <v>225</v>
      </c>
      <c r="C921">
        <v>46852.743000000002</v>
      </c>
    </row>
    <row r="922" spans="1:3">
      <c r="A922" s="685" t="s">
        <v>1406</v>
      </c>
      <c r="B922" s="686">
        <v>225</v>
      </c>
      <c r="C922">
        <v>46852.743000000002</v>
      </c>
    </row>
    <row r="923" spans="1:3">
      <c r="A923" s="685" t="s">
        <v>1406</v>
      </c>
      <c r="B923" s="686">
        <v>225</v>
      </c>
      <c r="C923">
        <v>46852.743000000002</v>
      </c>
    </row>
    <row r="924" spans="1:3">
      <c r="A924" s="685" t="s">
        <v>1406</v>
      </c>
      <c r="B924" s="686">
        <v>225</v>
      </c>
      <c r="C924">
        <v>46852.743000000002</v>
      </c>
    </row>
    <row r="925" spans="1:3">
      <c r="A925" s="685" t="s">
        <v>1406</v>
      </c>
      <c r="B925" s="686">
        <v>225</v>
      </c>
      <c r="C925">
        <v>46852.743000000002</v>
      </c>
    </row>
    <row r="926" spans="1:3">
      <c r="A926" s="685" t="s">
        <v>1406</v>
      </c>
      <c r="B926" s="686">
        <v>225</v>
      </c>
      <c r="C926">
        <v>46852.743000000002</v>
      </c>
    </row>
    <row r="927" spans="1:3">
      <c r="A927" s="685" t="s">
        <v>1407</v>
      </c>
      <c r="B927" s="686">
        <v>245</v>
      </c>
      <c r="C927">
        <v>51464.258999999998</v>
      </c>
    </row>
    <row r="928" spans="1:3">
      <c r="A928" s="685" t="s">
        <v>1407</v>
      </c>
      <c r="B928" s="686">
        <v>245</v>
      </c>
      <c r="C928">
        <v>51464.258999999998</v>
      </c>
    </row>
    <row r="929" spans="1:3">
      <c r="A929" s="685" t="s">
        <v>1407</v>
      </c>
      <c r="B929" s="686">
        <v>245</v>
      </c>
      <c r="C929">
        <v>51464.258999999998</v>
      </c>
    </row>
    <row r="930" spans="1:3">
      <c r="A930" s="685" t="s">
        <v>1407</v>
      </c>
      <c r="B930" s="686">
        <v>245</v>
      </c>
      <c r="C930">
        <v>51464.258999999998</v>
      </c>
    </row>
    <row r="931" spans="1:3">
      <c r="A931" s="685" t="s">
        <v>1407</v>
      </c>
      <c r="B931" s="686">
        <v>245</v>
      </c>
      <c r="C931">
        <v>51464.258999999998</v>
      </c>
    </row>
    <row r="932" spans="1:3">
      <c r="A932" s="685" t="s">
        <v>1407</v>
      </c>
      <c r="B932" s="686">
        <v>245</v>
      </c>
      <c r="C932">
        <v>51464.258999999998</v>
      </c>
    </row>
    <row r="933" spans="1:3">
      <c r="A933" s="685" t="s">
        <v>1407</v>
      </c>
      <c r="B933" s="686">
        <v>245</v>
      </c>
      <c r="C933">
        <v>51464.258999999998</v>
      </c>
    </row>
    <row r="934" spans="1:3">
      <c r="A934" s="685" t="s">
        <v>1407</v>
      </c>
      <c r="B934" s="686">
        <v>245</v>
      </c>
      <c r="C934">
        <v>51464.258999999998</v>
      </c>
    </row>
    <row r="935" spans="1:3">
      <c r="A935" s="685" t="s">
        <v>1407</v>
      </c>
      <c r="B935" s="686">
        <v>245</v>
      </c>
      <c r="C935">
        <v>51464.258999999998</v>
      </c>
    </row>
    <row r="936" spans="1:3">
      <c r="A936" s="685" t="s">
        <v>1407</v>
      </c>
      <c r="B936" s="686">
        <v>245</v>
      </c>
      <c r="C936">
        <v>51464.258999999998</v>
      </c>
    </row>
    <row r="937" spans="1:3">
      <c r="A937" s="685" t="s">
        <v>1408</v>
      </c>
      <c r="B937" s="686">
        <v>250</v>
      </c>
      <c r="C937">
        <v>53085.427499999998</v>
      </c>
    </row>
    <row r="938" spans="1:3">
      <c r="A938" s="685" t="s">
        <v>1408</v>
      </c>
      <c r="B938" s="686">
        <v>250</v>
      </c>
      <c r="C938">
        <v>53085.427499999998</v>
      </c>
    </row>
    <row r="939" spans="1:3">
      <c r="A939" s="685" t="s">
        <v>1408</v>
      </c>
      <c r="B939" s="686">
        <v>250</v>
      </c>
      <c r="C939">
        <v>53085.427499999998</v>
      </c>
    </row>
    <row r="940" spans="1:3">
      <c r="A940" s="685" t="s">
        <v>1408</v>
      </c>
      <c r="B940" s="686">
        <v>250</v>
      </c>
      <c r="C940">
        <v>53085.427499999998</v>
      </c>
    </row>
    <row r="941" spans="1:3">
      <c r="A941" s="685" t="s">
        <v>1408</v>
      </c>
      <c r="B941" s="686">
        <v>250</v>
      </c>
      <c r="C941">
        <v>53085.427499999998</v>
      </c>
    </row>
    <row r="942" spans="1:3">
      <c r="A942" s="685" t="s">
        <v>1408</v>
      </c>
      <c r="B942" s="686">
        <v>250</v>
      </c>
      <c r="C942">
        <v>53085.427499999998</v>
      </c>
    </row>
    <row r="943" spans="1:3">
      <c r="A943" s="685" t="s">
        <v>1408</v>
      </c>
      <c r="B943" s="686">
        <v>250</v>
      </c>
      <c r="C943">
        <v>53085.427499999998</v>
      </c>
    </row>
    <row r="944" spans="1:3">
      <c r="A944" s="685" t="s">
        <v>1408</v>
      </c>
      <c r="B944" s="686">
        <v>250</v>
      </c>
      <c r="C944">
        <v>53085.427499999998</v>
      </c>
    </row>
    <row r="945" spans="1:3">
      <c r="A945" s="685" t="s">
        <v>1408</v>
      </c>
      <c r="B945" s="686">
        <v>250</v>
      </c>
      <c r="C945">
        <v>53085.427499999998</v>
      </c>
    </row>
    <row r="946" spans="1:3">
      <c r="A946" s="685" t="s">
        <v>1408</v>
      </c>
      <c r="B946" s="686">
        <v>250</v>
      </c>
      <c r="C946">
        <v>53085.427499999998</v>
      </c>
    </row>
    <row r="947" spans="1:3">
      <c r="A947" s="685" t="s">
        <v>1409</v>
      </c>
      <c r="B947" s="686">
        <v>265</v>
      </c>
      <c r="C947">
        <v>54790.953000000001</v>
      </c>
    </row>
    <row r="948" spans="1:3">
      <c r="A948" s="685" t="s">
        <v>1409</v>
      </c>
      <c r="B948" s="686">
        <v>265</v>
      </c>
      <c r="C948">
        <v>54790.953000000001</v>
      </c>
    </row>
    <row r="949" spans="1:3">
      <c r="A949" s="685" t="s">
        <v>1409</v>
      </c>
      <c r="B949" s="686">
        <v>265</v>
      </c>
      <c r="C949">
        <v>54790.953000000001</v>
      </c>
    </row>
    <row r="950" spans="1:3">
      <c r="A950" s="685" t="s">
        <v>1409</v>
      </c>
      <c r="B950" s="686">
        <v>265</v>
      </c>
      <c r="C950">
        <v>54790.953000000001</v>
      </c>
    </row>
    <row r="951" spans="1:3">
      <c r="A951" s="685" t="s">
        <v>1409</v>
      </c>
      <c r="B951" s="686">
        <v>265</v>
      </c>
      <c r="C951">
        <v>54790.953000000001</v>
      </c>
    </row>
    <row r="952" spans="1:3">
      <c r="A952" s="685" t="s">
        <v>1409</v>
      </c>
      <c r="B952" s="686">
        <v>265</v>
      </c>
      <c r="C952">
        <v>54790.953000000001</v>
      </c>
    </row>
    <row r="953" spans="1:3">
      <c r="A953" s="685" t="s">
        <v>1409</v>
      </c>
      <c r="B953" s="686">
        <v>265</v>
      </c>
      <c r="C953">
        <v>54790.953000000001</v>
      </c>
    </row>
    <row r="954" spans="1:3">
      <c r="A954" s="685" t="s">
        <v>1409</v>
      </c>
      <c r="B954" s="686">
        <v>265</v>
      </c>
      <c r="C954">
        <v>54790.953000000001</v>
      </c>
    </row>
    <row r="955" spans="1:3">
      <c r="A955" s="685" t="s">
        <v>1409</v>
      </c>
      <c r="B955" s="686">
        <v>265</v>
      </c>
      <c r="C955">
        <v>54790.953000000001</v>
      </c>
    </row>
    <row r="956" spans="1:3">
      <c r="A956" s="685" t="s">
        <v>1409</v>
      </c>
      <c r="B956" s="686">
        <v>265</v>
      </c>
      <c r="C956">
        <v>54790.953000000001</v>
      </c>
    </row>
    <row r="957" spans="1:3">
      <c r="A957" s="685" t="s">
        <v>1410</v>
      </c>
      <c r="B957" s="686">
        <v>125</v>
      </c>
      <c r="C957">
        <v>26880.682499999999</v>
      </c>
    </row>
    <row r="958" spans="1:3">
      <c r="A958" s="685" t="s">
        <v>1410</v>
      </c>
      <c r="B958" s="686">
        <v>125</v>
      </c>
      <c r="C958">
        <v>26880.682499999999</v>
      </c>
    </row>
    <row r="959" spans="1:3">
      <c r="A959" s="685" t="s">
        <v>1410</v>
      </c>
      <c r="B959" s="686">
        <v>125</v>
      </c>
      <c r="C959">
        <v>26880.682499999999</v>
      </c>
    </row>
    <row r="960" spans="1:3">
      <c r="A960" s="685" t="s">
        <v>1410</v>
      </c>
      <c r="B960" s="686">
        <v>125</v>
      </c>
      <c r="C960">
        <v>26880.682499999999</v>
      </c>
    </row>
    <row r="961" spans="1:3">
      <c r="A961" s="685" t="s">
        <v>1410</v>
      </c>
      <c r="B961" s="686">
        <v>125</v>
      </c>
      <c r="C961">
        <v>26880.682499999999</v>
      </c>
    </row>
    <row r="962" spans="1:3">
      <c r="A962" s="685" t="s">
        <v>1410</v>
      </c>
      <c r="B962" s="686">
        <v>125</v>
      </c>
      <c r="C962">
        <v>26880.682499999999</v>
      </c>
    </row>
    <row r="963" spans="1:3">
      <c r="A963" s="685" t="s">
        <v>1410</v>
      </c>
      <c r="B963" s="686">
        <v>125</v>
      </c>
      <c r="C963">
        <v>26880.682499999999</v>
      </c>
    </row>
    <row r="964" spans="1:3">
      <c r="A964" s="685" t="s">
        <v>1410</v>
      </c>
      <c r="B964" s="686">
        <v>125</v>
      </c>
      <c r="C964">
        <v>26880.682499999999</v>
      </c>
    </row>
    <row r="965" spans="1:3">
      <c r="A965" s="685" t="s">
        <v>1410</v>
      </c>
      <c r="B965" s="686">
        <v>125</v>
      </c>
      <c r="C965">
        <v>26880.682499999999</v>
      </c>
    </row>
    <row r="966" spans="1:3">
      <c r="A966" s="685" t="s">
        <v>1410</v>
      </c>
      <c r="B966" s="686">
        <v>125</v>
      </c>
      <c r="C966">
        <v>26880.682499999999</v>
      </c>
    </row>
    <row r="967" spans="1:3">
      <c r="A967" s="685" t="s">
        <v>1411</v>
      </c>
      <c r="B967" s="686">
        <v>140</v>
      </c>
      <c r="C967">
        <v>28575.393</v>
      </c>
    </row>
    <row r="968" spans="1:3">
      <c r="A968" s="685" t="s">
        <v>1411</v>
      </c>
      <c r="B968" s="686">
        <v>140</v>
      </c>
      <c r="C968">
        <v>28575.393</v>
      </c>
    </row>
    <row r="969" spans="1:3">
      <c r="A969" s="685" t="s">
        <v>1411</v>
      </c>
      <c r="B969" s="686">
        <v>140</v>
      </c>
      <c r="C969">
        <v>28575.393</v>
      </c>
    </row>
    <row r="970" spans="1:3">
      <c r="A970" s="685" t="s">
        <v>1411</v>
      </c>
      <c r="B970" s="686">
        <v>140</v>
      </c>
      <c r="C970">
        <v>28575.393</v>
      </c>
    </row>
    <row r="971" spans="1:3">
      <c r="A971" s="685" t="s">
        <v>1411</v>
      </c>
      <c r="B971" s="686">
        <v>140</v>
      </c>
      <c r="C971">
        <v>28575.393</v>
      </c>
    </row>
    <row r="972" spans="1:3">
      <c r="A972" s="685" t="s">
        <v>1411</v>
      </c>
      <c r="B972" s="686">
        <v>140</v>
      </c>
      <c r="C972">
        <v>28575.393</v>
      </c>
    </row>
    <row r="973" spans="1:3">
      <c r="A973" s="685" t="s">
        <v>1411</v>
      </c>
      <c r="B973" s="686">
        <v>140</v>
      </c>
      <c r="C973">
        <v>28575.393</v>
      </c>
    </row>
    <row r="974" spans="1:3">
      <c r="A974" s="685" t="s">
        <v>1411</v>
      </c>
      <c r="B974" s="686">
        <v>140</v>
      </c>
      <c r="C974">
        <v>28575.393</v>
      </c>
    </row>
    <row r="975" spans="1:3">
      <c r="A975" s="685" t="s">
        <v>1411</v>
      </c>
      <c r="B975" s="686">
        <v>140</v>
      </c>
      <c r="C975">
        <v>28575.393</v>
      </c>
    </row>
    <row r="976" spans="1:3">
      <c r="A976" s="685" t="s">
        <v>1411</v>
      </c>
      <c r="B976" s="686">
        <v>140</v>
      </c>
      <c r="C976">
        <v>28575.393</v>
      </c>
    </row>
    <row r="977" spans="1:3">
      <c r="A977" s="685" t="s">
        <v>1412</v>
      </c>
      <c r="B977" s="686">
        <v>95</v>
      </c>
      <c r="C977">
        <v>22600.105500000001</v>
      </c>
    </row>
    <row r="978" spans="1:3">
      <c r="A978" s="685" t="s">
        <v>1412</v>
      </c>
      <c r="B978" s="686">
        <v>95</v>
      </c>
      <c r="C978">
        <v>22600.105500000001</v>
      </c>
    </row>
    <row r="979" spans="1:3">
      <c r="A979" s="685" t="s">
        <v>1412</v>
      </c>
      <c r="B979" s="686">
        <v>95</v>
      </c>
      <c r="C979">
        <v>22600.105500000001</v>
      </c>
    </row>
    <row r="980" spans="1:3">
      <c r="A980" s="685" t="s">
        <v>1412</v>
      </c>
      <c r="B980" s="686">
        <v>95</v>
      </c>
      <c r="C980">
        <v>22600.105500000001</v>
      </c>
    </row>
    <row r="981" spans="1:3">
      <c r="A981" s="685" t="s">
        <v>1412</v>
      </c>
      <c r="B981" s="686">
        <v>95</v>
      </c>
      <c r="C981">
        <v>22600.105500000001</v>
      </c>
    </row>
    <row r="982" spans="1:3">
      <c r="A982" s="685" t="s">
        <v>1412</v>
      </c>
      <c r="B982" s="686">
        <v>95</v>
      </c>
      <c r="C982">
        <v>22600.105500000001</v>
      </c>
    </row>
    <row r="983" spans="1:3">
      <c r="A983" s="685" t="s">
        <v>1412</v>
      </c>
      <c r="B983" s="686">
        <v>95</v>
      </c>
      <c r="C983">
        <v>22600.105500000001</v>
      </c>
    </row>
    <row r="984" spans="1:3">
      <c r="A984" s="685" t="s">
        <v>1412</v>
      </c>
      <c r="B984" s="686">
        <v>95</v>
      </c>
      <c r="C984">
        <v>22600.105500000001</v>
      </c>
    </row>
    <row r="985" spans="1:3">
      <c r="A985" s="685" t="s">
        <v>1412</v>
      </c>
      <c r="B985" s="686">
        <v>95</v>
      </c>
      <c r="C985">
        <v>22600.105500000001</v>
      </c>
    </row>
    <row r="986" spans="1:3">
      <c r="A986" s="685" t="s">
        <v>1412</v>
      </c>
      <c r="B986" s="686">
        <v>95</v>
      </c>
      <c r="C986">
        <v>22600.105500000001</v>
      </c>
    </row>
    <row r="987" spans="1:3">
      <c r="A987" s="685" t="s">
        <v>1413</v>
      </c>
      <c r="B987" s="686">
        <v>120</v>
      </c>
      <c r="C987">
        <v>24171.525000000001</v>
      </c>
    </row>
    <row r="988" spans="1:3">
      <c r="A988" s="685" t="s">
        <v>1413</v>
      </c>
      <c r="B988" s="686">
        <v>120</v>
      </c>
      <c r="C988">
        <v>24171.525000000001</v>
      </c>
    </row>
    <row r="989" spans="1:3">
      <c r="A989" s="685" t="s">
        <v>1413</v>
      </c>
      <c r="B989" s="686">
        <v>120</v>
      </c>
      <c r="C989">
        <v>24171.525000000001</v>
      </c>
    </row>
    <row r="990" spans="1:3">
      <c r="A990" s="685" t="s">
        <v>1413</v>
      </c>
      <c r="B990" s="686">
        <v>120</v>
      </c>
      <c r="C990">
        <v>24171.525000000001</v>
      </c>
    </row>
    <row r="991" spans="1:3">
      <c r="A991" s="685" t="s">
        <v>1414</v>
      </c>
      <c r="B991" s="686">
        <v>145</v>
      </c>
      <c r="C991">
        <v>25806.753000000001</v>
      </c>
    </row>
    <row r="992" spans="1:3">
      <c r="A992" s="685" t="s">
        <v>1414</v>
      </c>
      <c r="B992" s="686">
        <v>145</v>
      </c>
      <c r="C992">
        <v>25806.753000000001</v>
      </c>
    </row>
    <row r="993" spans="1:3">
      <c r="A993" s="685" t="s">
        <v>1414</v>
      </c>
      <c r="B993" s="686">
        <v>145</v>
      </c>
      <c r="C993">
        <v>25806.753000000001</v>
      </c>
    </row>
    <row r="994" spans="1:3">
      <c r="A994" s="685" t="s">
        <v>1414</v>
      </c>
      <c r="B994" s="686">
        <v>145</v>
      </c>
      <c r="C994">
        <v>25806.753000000001</v>
      </c>
    </row>
    <row r="995" spans="1:3">
      <c r="A995" s="685" t="s">
        <v>1414</v>
      </c>
      <c r="B995" s="686">
        <v>145</v>
      </c>
      <c r="C995">
        <v>25806.753000000001</v>
      </c>
    </row>
    <row r="996" spans="1:3">
      <c r="A996" s="685" t="s">
        <v>1414</v>
      </c>
      <c r="B996" s="686">
        <v>145</v>
      </c>
      <c r="C996">
        <v>25806.753000000001</v>
      </c>
    </row>
    <row r="997" spans="1:3">
      <c r="A997" s="685" t="s">
        <v>1414</v>
      </c>
      <c r="B997" s="686">
        <v>145</v>
      </c>
      <c r="C997">
        <v>25806.753000000001</v>
      </c>
    </row>
    <row r="998" spans="1:3">
      <c r="A998" s="685" t="s">
        <v>1414</v>
      </c>
      <c r="B998" s="686">
        <v>145</v>
      </c>
      <c r="C998">
        <v>25806.753000000001</v>
      </c>
    </row>
    <row r="999" spans="1:3">
      <c r="A999" s="685" t="s">
        <v>1414</v>
      </c>
      <c r="B999" s="686">
        <v>145</v>
      </c>
      <c r="C999">
        <v>25806.753000000001</v>
      </c>
    </row>
    <row r="1000" spans="1:3">
      <c r="A1000" s="685" t="s">
        <v>1414</v>
      </c>
      <c r="B1000" s="686">
        <v>145</v>
      </c>
      <c r="C1000">
        <v>25806.753000000001</v>
      </c>
    </row>
    <row r="1001" spans="1:3">
      <c r="A1001" s="685" t="s">
        <v>1415</v>
      </c>
      <c r="B1001" s="686">
        <v>70</v>
      </c>
      <c r="C1001">
        <v>15557.377500000001</v>
      </c>
    </row>
    <row r="1002" spans="1:3">
      <c r="A1002" s="685" t="s">
        <v>1415</v>
      </c>
      <c r="B1002" s="686">
        <v>70</v>
      </c>
      <c r="C1002">
        <v>15557.377500000001</v>
      </c>
    </row>
    <row r="1003" spans="1:3">
      <c r="A1003" s="685" t="s">
        <v>1415</v>
      </c>
      <c r="B1003" s="686">
        <v>70</v>
      </c>
      <c r="C1003">
        <v>15557.377500000001</v>
      </c>
    </row>
    <row r="1004" spans="1:3">
      <c r="A1004" s="685" t="s">
        <v>1415</v>
      </c>
      <c r="B1004" s="686">
        <v>70</v>
      </c>
      <c r="C1004">
        <v>15557.377500000001</v>
      </c>
    </row>
    <row r="1005" spans="1:3">
      <c r="A1005" s="685" t="s">
        <v>1415</v>
      </c>
      <c r="B1005" s="686">
        <v>70</v>
      </c>
      <c r="C1005">
        <v>15557.377500000001</v>
      </c>
    </row>
    <row r="1006" spans="1:3">
      <c r="A1006" s="685" t="s">
        <v>1415</v>
      </c>
      <c r="B1006" s="686">
        <v>70</v>
      </c>
      <c r="C1006">
        <v>15557.377500000001</v>
      </c>
    </row>
    <row r="1007" spans="1:3">
      <c r="A1007" s="685" t="s">
        <v>1415</v>
      </c>
      <c r="B1007" s="686">
        <v>70</v>
      </c>
      <c r="C1007">
        <v>15557.377500000001</v>
      </c>
    </row>
    <row r="1008" spans="1:3">
      <c r="A1008" s="685" t="s">
        <v>1415</v>
      </c>
      <c r="B1008" s="686">
        <v>70</v>
      </c>
      <c r="C1008">
        <v>15557.377500000001</v>
      </c>
    </row>
    <row r="1009" spans="1:3">
      <c r="A1009" s="685" t="s">
        <v>1415</v>
      </c>
      <c r="B1009" s="686">
        <v>70</v>
      </c>
      <c r="C1009">
        <v>15557.377500000001</v>
      </c>
    </row>
    <row r="1010" spans="1:3">
      <c r="A1010" s="685" t="s">
        <v>1415</v>
      </c>
      <c r="B1010" s="686">
        <v>70</v>
      </c>
      <c r="C1010">
        <v>15557.377500000001</v>
      </c>
    </row>
    <row r="1011" spans="1:3">
      <c r="A1011" s="685" t="s">
        <v>1416</v>
      </c>
      <c r="B1011" s="686">
        <v>80</v>
      </c>
      <c r="C1011">
        <v>14760.312</v>
      </c>
    </row>
    <row r="1012" spans="1:3">
      <c r="A1012" s="685" t="s">
        <v>1416</v>
      </c>
      <c r="B1012" s="686">
        <v>80</v>
      </c>
      <c r="C1012">
        <v>14760.312</v>
      </c>
    </row>
    <row r="1013" spans="1:3">
      <c r="A1013" s="685" t="s">
        <v>1416</v>
      </c>
      <c r="B1013" s="686">
        <v>70</v>
      </c>
      <c r="C1013">
        <v>14760.312</v>
      </c>
    </row>
    <row r="1014" spans="1:3">
      <c r="A1014" s="685" t="s">
        <v>1416</v>
      </c>
      <c r="B1014" s="686">
        <v>80</v>
      </c>
      <c r="C1014">
        <v>14760.312</v>
      </c>
    </row>
    <row r="1015" spans="1:3">
      <c r="A1015" s="685" t="s">
        <v>1417</v>
      </c>
      <c r="B1015" s="686">
        <v>70</v>
      </c>
      <c r="C1015">
        <v>13775.065500000001</v>
      </c>
    </row>
    <row r="1016" spans="1:3">
      <c r="A1016" s="685" t="s">
        <v>1417</v>
      </c>
      <c r="B1016" s="686">
        <v>70</v>
      </c>
      <c r="C1016">
        <v>13775.065500000001</v>
      </c>
    </row>
    <row r="1017" spans="1:3">
      <c r="A1017" s="685" t="s">
        <v>1417</v>
      </c>
      <c r="B1017" s="686">
        <v>70</v>
      </c>
      <c r="C1017">
        <v>13775.065500000001</v>
      </c>
    </row>
    <row r="1018" spans="1:3">
      <c r="A1018" s="685" t="s">
        <v>1417</v>
      </c>
      <c r="B1018" s="686">
        <v>70</v>
      </c>
      <c r="C1018">
        <v>13775.065500000001</v>
      </c>
    </row>
    <row r="1019" spans="1:3">
      <c r="A1019" s="685" t="s">
        <v>1417</v>
      </c>
      <c r="B1019" s="686">
        <v>70</v>
      </c>
      <c r="C1019">
        <v>13775.065500000001</v>
      </c>
    </row>
    <row r="1020" spans="1:3">
      <c r="A1020" s="685" t="s">
        <v>1417</v>
      </c>
      <c r="B1020" s="686">
        <v>70</v>
      </c>
      <c r="C1020">
        <v>13775.065500000001</v>
      </c>
    </row>
    <row r="1021" spans="1:3">
      <c r="A1021" s="685" t="s">
        <v>1417</v>
      </c>
      <c r="B1021" s="686">
        <v>70</v>
      </c>
      <c r="C1021">
        <v>13775.065500000001</v>
      </c>
    </row>
    <row r="1022" spans="1:3">
      <c r="A1022" s="685" t="s">
        <v>1417</v>
      </c>
      <c r="B1022" s="686">
        <v>70</v>
      </c>
      <c r="C1022">
        <v>13775.065500000001</v>
      </c>
    </row>
    <row r="1023" spans="1:3">
      <c r="A1023" s="685" t="s">
        <v>1417</v>
      </c>
      <c r="B1023" s="686">
        <v>70</v>
      </c>
      <c r="C1023">
        <v>13775.065500000001</v>
      </c>
    </row>
    <row r="1024" spans="1:3">
      <c r="A1024" s="685" t="s">
        <v>1417</v>
      </c>
      <c r="B1024" s="686">
        <v>70</v>
      </c>
      <c r="C1024">
        <v>13775.065500000001</v>
      </c>
    </row>
    <row r="1025" spans="1:3">
      <c r="A1025" s="685" t="s">
        <v>1418</v>
      </c>
      <c r="B1025" s="686">
        <v>120</v>
      </c>
      <c r="C1025">
        <v>27149.975999999999</v>
      </c>
    </row>
    <row r="1026" spans="1:3">
      <c r="A1026" s="685" t="s">
        <v>1418</v>
      </c>
      <c r="B1026" s="686">
        <v>120</v>
      </c>
      <c r="C1026">
        <v>27149.975999999999</v>
      </c>
    </row>
    <row r="1027" spans="1:3">
      <c r="A1027" s="685" t="s">
        <v>1418</v>
      </c>
      <c r="B1027" s="686">
        <v>120</v>
      </c>
      <c r="C1027">
        <v>27149.975999999999</v>
      </c>
    </row>
    <row r="1028" spans="1:3">
      <c r="A1028" s="685" t="s">
        <v>1418</v>
      </c>
      <c r="B1028" s="686">
        <v>120</v>
      </c>
      <c r="C1028">
        <v>27149.975999999999</v>
      </c>
    </row>
    <row r="1029" spans="1:3">
      <c r="A1029" s="685" t="s">
        <v>1418</v>
      </c>
      <c r="B1029" s="686">
        <v>120</v>
      </c>
      <c r="C1029">
        <v>27149.975999999999</v>
      </c>
    </row>
    <row r="1030" spans="1:3">
      <c r="A1030" s="685" t="s">
        <v>1418</v>
      </c>
      <c r="B1030" s="686">
        <v>120</v>
      </c>
      <c r="C1030">
        <v>27149.975999999999</v>
      </c>
    </row>
    <row r="1031" spans="1:3">
      <c r="A1031" s="685" t="s">
        <v>1418</v>
      </c>
      <c r="B1031" s="686">
        <v>120</v>
      </c>
      <c r="C1031">
        <v>27149.975999999999</v>
      </c>
    </row>
    <row r="1032" spans="1:3">
      <c r="A1032" s="685" t="s">
        <v>1418</v>
      </c>
      <c r="B1032" s="686">
        <v>120</v>
      </c>
      <c r="C1032">
        <v>27149.975999999999</v>
      </c>
    </row>
    <row r="1033" spans="1:3">
      <c r="A1033" s="685" t="s">
        <v>1418</v>
      </c>
      <c r="B1033" s="686">
        <v>120</v>
      </c>
      <c r="C1033">
        <v>27149.975999999999</v>
      </c>
    </row>
    <row r="1034" spans="1:3">
      <c r="A1034" s="685" t="s">
        <v>1418</v>
      </c>
      <c r="B1034" s="686">
        <v>120</v>
      </c>
      <c r="C1034">
        <v>27149.975999999999</v>
      </c>
    </row>
    <row r="1035" spans="1:3">
      <c r="A1035" s="685" t="s">
        <v>1419</v>
      </c>
      <c r="B1035" s="686">
        <v>165</v>
      </c>
      <c r="C1035">
        <v>34504.175999999999</v>
      </c>
    </row>
    <row r="1036" spans="1:3">
      <c r="A1036" s="685" t="s">
        <v>1419</v>
      </c>
      <c r="B1036" s="686">
        <v>165</v>
      </c>
      <c r="C1036">
        <v>34504.175999999999</v>
      </c>
    </row>
    <row r="1037" spans="1:3">
      <c r="A1037" s="685" t="s">
        <v>1419</v>
      </c>
      <c r="B1037" s="686">
        <v>165</v>
      </c>
      <c r="C1037">
        <v>34504.175999999999</v>
      </c>
    </row>
    <row r="1038" spans="1:3">
      <c r="A1038" s="685" t="s">
        <v>1419</v>
      </c>
      <c r="B1038" s="686">
        <v>165</v>
      </c>
      <c r="C1038">
        <v>34504.175999999999</v>
      </c>
    </row>
    <row r="1039" spans="1:3">
      <c r="A1039" s="685" t="s">
        <v>1419</v>
      </c>
      <c r="B1039" s="686">
        <v>165</v>
      </c>
      <c r="C1039">
        <v>34504.175999999999</v>
      </c>
    </row>
    <row r="1040" spans="1:3">
      <c r="A1040" s="685" t="s">
        <v>1419</v>
      </c>
      <c r="B1040" s="686">
        <v>165</v>
      </c>
      <c r="C1040">
        <v>34504.175999999999</v>
      </c>
    </row>
    <row r="1041" spans="1:3">
      <c r="A1041" s="685" t="s">
        <v>1419</v>
      </c>
      <c r="B1041" s="686">
        <v>165</v>
      </c>
      <c r="C1041">
        <v>34504.175999999999</v>
      </c>
    </row>
    <row r="1042" spans="1:3">
      <c r="A1042" s="685" t="s">
        <v>1419</v>
      </c>
      <c r="B1042" s="686">
        <v>165</v>
      </c>
      <c r="C1042">
        <v>34504.175999999999</v>
      </c>
    </row>
    <row r="1043" spans="1:3">
      <c r="A1043" s="685" t="s">
        <v>1419</v>
      </c>
      <c r="B1043" s="686">
        <v>165</v>
      </c>
      <c r="C1043">
        <v>34504.175999999999</v>
      </c>
    </row>
    <row r="1044" spans="1:3">
      <c r="A1044" s="685" t="s">
        <v>1419</v>
      </c>
      <c r="B1044" s="686">
        <v>165</v>
      </c>
      <c r="C1044">
        <v>34504.175999999999</v>
      </c>
    </row>
    <row r="1045" spans="1:3">
      <c r="A1045" s="685" t="s">
        <v>1420</v>
      </c>
      <c r="B1045" s="686">
        <v>175</v>
      </c>
      <c r="C1045">
        <v>35970.69</v>
      </c>
    </row>
    <row r="1046" spans="1:3">
      <c r="A1046" s="685" t="s">
        <v>1420</v>
      </c>
      <c r="B1046" s="686">
        <v>175</v>
      </c>
      <c r="C1046">
        <v>35970.69</v>
      </c>
    </row>
    <row r="1047" spans="1:3">
      <c r="A1047" s="685" t="s">
        <v>1420</v>
      </c>
      <c r="B1047" s="686">
        <v>175</v>
      </c>
      <c r="C1047">
        <v>35970.69</v>
      </c>
    </row>
    <row r="1048" spans="1:3">
      <c r="A1048" s="685" t="s">
        <v>1420</v>
      </c>
      <c r="B1048" s="686">
        <v>175</v>
      </c>
      <c r="C1048">
        <v>35970.69</v>
      </c>
    </row>
    <row r="1049" spans="1:3">
      <c r="A1049" s="685" t="s">
        <v>1420</v>
      </c>
      <c r="B1049" s="686">
        <v>175</v>
      </c>
      <c r="C1049">
        <v>35970.69</v>
      </c>
    </row>
    <row r="1050" spans="1:3">
      <c r="A1050" s="685" t="s">
        <v>1420</v>
      </c>
      <c r="B1050" s="686">
        <v>175</v>
      </c>
      <c r="C1050">
        <v>35970.69</v>
      </c>
    </row>
    <row r="1051" spans="1:3">
      <c r="A1051" s="685" t="s">
        <v>1420</v>
      </c>
      <c r="B1051" s="686">
        <v>175</v>
      </c>
      <c r="C1051">
        <v>35970.69</v>
      </c>
    </row>
    <row r="1052" spans="1:3">
      <c r="A1052" s="685" t="s">
        <v>1420</v>
      </c>
      <c r="B1052" s="686">
        <v>175</v>
      </c>
      <c r="C1052">
        <v>35970.69</v>
      </c>
    </row>
    <row r="1053" spans="1:3">
      <c r="A1053" s="685" t="s">
        <v>1420</v>
      </c>
      <c r="B1053" s="686">
        <v>175</v>
      </c>
      <c r="C1053">
        <v>35970.69</v>
      </c>
    </row>
    <row r="1054" spans="1:3">
      <c r="A1054" s="685" t="s">
        <v>1420</v>
      </c>
      <c r="B1054" s="686">
        <v>175</v>
      </c>
      <c r="C1054">
        <v>35970.69</v>
      </c>
    </row>
    <row r="1055" spans="1:3">
      <c r="A1055" s="685" t="s">
        <v>1421</v>
      </c>
      <c r="B1055" s="686">
        <v>39</v>
      </c>
      <c r="C1055">
        <v>11240.029500000001</v>
      </c>
    </row>
    <row r="1056" spans="1:3">
      <c r="A1056" s="685" t="s">
        <v>1421</v>
      </c>
      <c r="B1056" s="686">
        <v>39</v>
      </c>
      <c r="C1056">
        <v>11240.029500000001</v>
      </c>
    </row>
    <row r="1057" spans="1:3">
      <c r="A1057" s="685" t="s">
        <v>1421</v>
      </c>
      <c r="B1057" s="686">
        <v>39</v>
      </c>
      <c r="C1057">
        <v>11240.029500000001</v>
      </c>
    </row>
    <row r="1058" spans="1:3">
      <c r="A1058" s="685" t="s">
        <v>1421</v>
      </c>
      <c r="B1058" s="686">
        <v>39</v>
      </c>
      <c r="C1058">
        <v>11240.029500000001</v>
      </c>
    </row>
    <row r="1059" spans="1:3">
      <c r="A1059" s="685" t="s">
        <v>1422</v>
      </c>
      <c r="B1059" s="686">
        <v>27</v>
      </c>
      <c r="C1059">
        <v>7648.3680000000004</v>
      </c>
    </row>
    <row r="1060" spans="1:3">
      <c r="A1060" s="685" t="s">
        <v>1422</v>
      </c>
      <c r="B1060" s="686">
        <v>27</v>
      </c>
      <c r="C1060">
        <v>7648.3680000000004</v>
      </c>
    </row>
    <row r="1061" spans="1:3">
      <c r="A1061" s="685" t="s">
        <v>1422</v>
      </c>
      <c r="B1061" s="686">
        <v>27</v>
      </c>
      <c r="C1061">
        <v>7648.3680000000004</v>
      </c>
    </row>
    <row r="1062" spans="1:3">
      <c r="A1062" s="685" t="s">
        <v>1422</v>
      </c>
      <c r="B1062" s="686">
        <v>27</v>
      </c>
      <c r="C1062">
        <v>7648.3680000000004</v>
      </c>
    </row>
    <row r="1063" spans="1:3">
      <c r="A1063" s="685" t="s">
        <v>1423</v>
      </c>
      <c r="B1063" s="686">
        <v>34</v>
      </c>
      <c r="C1063">
        <v>8832.6105000000007</v>
      </c>
    </row>
    <row r="1064" spans="1:3">
      <c r="A1064" s="685" t="s">
        <v>1423</v>
      </c>
      <c r="B1064" s="686">
        <v>34</v>
      </c>
      <c r="C1064">
        <v>8832.6105000000007</v>
      </c>
    </row>
    <row r="1065" spans="1:3">
      <c r="A1065" s="685" t="s">
        <v>1423</v>
      </c>
      <c r="B1065" s="686">
        <v>34</v>
      </c>
      <c r="C1065">
        <v>8832.6105000000007</v>
      </c>
    </row>
    <row r="1066" spans="1:3">
      <c r="A1066" s="685" t="s">
        <v>1423</v>
      </c>
      <c r="B1066" s="686">
        <v>34</v>
      </c>
      <c r="C1066">
        <v>8832.6105000000007</v>
      </c>
    </row>
    <row r="1067" spans="1:3">
      <c r="A1067" s="685" t="s">
        <v>1424</v>
      </c>
      <c r="B1067" s="686">
        <v>28</v>
      </c>
      <c r="C1067">
        <v>7434.2309999999998</v>
      </c>
    </row>
    <row r="1068" spans="1:3">
      <c r="A1068" s="685" t="s">
        <v>1424</v>
      </c>
      <c r="B1068" s="686">
        <v>28</v>
      </c>
      <c r="C1068">
        <v>7434.2309999999998</v>
      </c>
    </row>
    <row r="1069" spans="1:3">
      <c r="A1069" s="685" t="s">
        <v>1424</v>
      </c>
      <c r="B1069" s="686">
        <v>28</v>
      </c>
      <c r="C1069">
        <v>7434.2309999999998</v>
      </c>
    </row>
    <row r="1070" spans="1:3">
      <c r="A1070" s="685" t="s">
        <v>1424</v>
      </c>
      <c r="B1070" s="686">
        <v>28</v>
      </c>
      <c r="C1070">
        <v>7434.2309999999998</v>
      </c>
    </row>
    <row r="1071" spans="1:3">
      <c r="A1071" s="685" t="s">
        <v>1425</v>
      </c>
      <c r="B1071" s="686">
        <v>11</v>
      </c>
      <c r="C1071">
        <v>3364.5464999999999</v>
      </c>
    </row>
    <row r="1072" spans="1:3">
      <c r="A1072" s="685" t="s">
        <v>1425</v>
      </c>
      <c r="B1072" s="686">
        <v>11</v>
      </c>
      <c r="C1072">
        <v>3364.5464999999999</v>
      </c>
    </row>
    <row r="1073" spans="1:3">
      <c r="A1073" s="685" t="s">
        <v>1426</v>
      </c>
      <c r="B1073" s="686">
        <v>20</v>
      </c>
      <c r="C1073">
        <v>6717.1965</v>
      </c>
    </row>
    <row r="1074" spans="1:3">
      <c r="A1074" s="685" t="s">
        <v>1426</v>
      </c>
      <c r="B1074" s="686">
        <v>20</v>
      </c>
      <c r="C1074">
        <v>6717.1965</v>
      </c>
    </row>
    <row r="1075" spans="1:3">
      <c r="A1075" s="685" t="s">
        <v>1427</v>
      </c>
      <c r="B1075" s="686">
        <v>85</v>
      </c>
      <c r="C1075">
        <v>28961.488499999999</v>
      </c>
    </row>
    <row r="1076" spans="1:3">
      <c r="A1076" s="685" t="s">
        <v>1427</v>
      </c>
      <c r="B1076" s="686">
        <v>85</v>
      </c>
      <c r="C1076">
        <v>28961.488499999999</v>
      </c>
    </row>
    <row r="1077" spans="1:3">
      <c r="A1077" s="685" t="s">
        <v>1427</v>
      </c>
      <c r="B1077" s="686">
        <v>85</v>
      </c>
      <c r="C1077">
        <v>28961.488499999999</v>
      </c>
    </row>
    <row r="1078" spans="1:3">
      <c r="A1078" s="685" t="s">
        <v>1427</v>
      </c>
      <c r="B1078" s="686">
        <v>85</v>
      </c>
      <c r="C1078">
        <v>28961.488499999999</v>
      </c>
    </row>
    <row r="1079" spans="1:3">
      <c r="A1079" s="685" t="s">
        <v>1427</v>
      </c>
      <c r="B1079" s="686">
        <v>85</v>
      </c>
      <c r="C1079">
        <v>28961.488499999999</v>
      </c>
    </row>
    <row r="1080" spans="1:3">
      <c r="A1080" s="685" t="s">
        <v>1427</v>
      </c>
      <c r="B1080" s="686">
        <v>85</v>
      </c>
      <c r="C1080">
        <v>28961.488499999999</v>
      </c>
    </row>
    <row r="1081" spans="1:3">
      <c r="A1081" s="685" t="s">
        <v>1428</v>
      </c>
      <c r="B1081" s="686">
        <v>110</v>
      </c>
      <c r="C1081">
        <v>38714.455499999996</v>
      </c>
    </row>
    <row r="1082" spans="1:3">
      <c r="A1082" s="685" t="s">
        <v>1428</v>
      </c>
      <c r="B1082" s="686">
        <v>110</v>
      </c>
      <c r="C1082">
        <v>38714.455499999996</v>
      </c>
    </row>
    <row r="1083" spans="1:3">
      <c r="A1083" s="685" t="s">
        <v>1428</v>
      </c>
      <c r="B1083" s="686">
        <v>110</v>
      </c>
      <c r="C1083">
        <v>38714.455499999996</v>
      </c>
    </row>
    <row r="1084" spans="1:3">
      <c r="A1084" s="685" t="s">
        <v>1428</v>
      </c>
      <c r="B1084" s="686">
        <v>110</v>
      </c>
      <c r="C1084">
        <v>38714.455499999996</v>
      </c>
    </row>
    <row r="1085" spans="1:3">
      <c r="A1085" s="685" t="s">
        <v>1428</v>
      </c>
      <c r="B1085" s="686">
        <v>110</v>
      </c>
      <c r="C1085">
        <v>38714.455499999996</v>
      </c>
    </row>
    <row r="1086" spans="1:3">
      <c r="A1086" s="685" t="s">
        <v>1428</v>
      </c>
      <c r="B1086" s="686">
        <v>110</v>
      </c>
      <c r="C1086">
        <v>38714.455499999996</v>
      </c>
    </row>
    <row r="1087" spans="1:3">
      <c r="A1087" s="685" t="s">
        <v>1429</v>
      </c>
      <c r="B1087" s="686">
        <v>30</v>
      </c>
      <c r="C1087">
        <v>4265.4359999999997</v>
      </c>
    </row>
    <row r="1088" spans="1:3">
      <c r="A1088" s="685" t="s">
        <v>1429</v>
      </c>
      <c r="B1088" s="686">
        <v>30</v>
      </c>
      <c r="C1088">
        <v>4265.4359999999997</v>
      </c>
    </row>
    <row r="1089" spans="1:3">
      <c r="A1089" s="685" t="s">
        <v>1429</v>
      </c>
      <c r="B1089" s="686">
        <v>30</v>
      </c>
      <c r="C1089">
        <v>4265.4359999999997</v>
      </c>
    </row>
    <row r="1090" spans="1:3">
      <c r="A1090" s="685" t="s">
        <v>1429</v>
      </c>
      <c r="B1090" s="686">
        <v>30</v>
      </c>
      <c r="C1090">
        <v>4265.4359999999997</v>
      </c>
    </row>
    <row r="1091" spans="1:3">
      <c r="A1091" s="685" t="s">
        <v>1429</v>
      </c>
      <c r="B1091" s="686">
        <v>30</v>
      </c>
      <c r="C1091">
        <v>4265.4359999999997</v>
      </c>
    </row>
    <row r="1092" spans="1:3">
      <c r="A1092" s="685" t="s">
        <v>1430</v>
      </c>
      <c r="B1092" s="686">
        <v>35</v>
      </c>
      <c r="C1092">
        <v>8254.0079999999998</v>
      </c>
    </row>
    <row r="1093" spans="1:3">
      <c r="A1093" s="685" t="s">
        <v>1430</v>
      </c>
      <c r="B1093" s="686">
        <v>35</v>
      </c>
      <c r="C1093">
        <v>8254.0079999999998</v>
      </c>
    </row>
    <row r="1094" spans="1:3">
      <c r="A1094" s="685" t="s">
        <v>1430</v>
      </c>
      <c r="B1094" s="686">
        <v>35</v>
      </c>
      <c r="C1094">
        <v>8254.0079999999998</v>
      </c>
    </row>
    <row r="1095" spans="1:3">
      <c r="A1095" s="685" t="s">
        <v>1430</v>
      </c>
      <c r="B1095" s="686">
        <v>35</v>
      </c>
      <c r="C1095">
        <v>8254.0079999999998</v>
      </c>
    </row>
    <row r="1096" spans="1:3">
      <c r="A1096" s="685" t="s">
        <v>1431</v>
      </c>
      <c r="B1096" s="686">
        <v>63</v>
      </c>
      <c r="C1096">
        <v>15570.3555</v>
      </c>
    </row>
    <row r="1097" spans="1:3">
      <c r="A1097" s="685" t="s">
        <v>1431</v>
      </c>
      <c r="B1097" s="686">
        <v>63</v>
      </c>
      <c r="C1097">
        <v>15570.3555</v>
      </c>
    </row>
    <row r="1098" spans="1:3">
      <c r="A1098" s="685" t="s">
        <v>1431</v>
      </c>
      <c r="B1098" s="686">
        <v>63</v>
      </c>
      <c r="C1098">
        <v>15570.3555</v>
      </c>
    </row>
    <row r="1099" spans="1:3">
      <c r="A1099" s="685" t="s">
        <v>1431</v>
      </c>
      <c r="B1099" s="686">
        <v>63</v>
      </c>
      <c r="C1099">
        <v>15570.3555</v>
      </c>
    </row>
    <row r="1100" spans="1:3">
      <c r="A1100" s="685" t="s">
        <v>1432</v>
      </c>
      <c r="B1100" s="686">
        <v>37</v>
      </c>
      <c r="C1100">
        <v>8719.0529999999999</v>
      </c>
    </row>
    <row r="1101" spans="1:3">
      <c r="A1101" s="685" t="s">
        <v>1432</v>
      </c>
      <c r="B1101" s="686">
        <v>37</v>
      </c>
      <c r="C1101">
        <v>8719.0529999999999</v>
      </c>
    </row>
    <row r="1102" spans="1:3">
      <c r="A1102" s="685" t="s">
        <v>1432</v>
      </c>
      <c r="B1102" s="686">
        <v>37</v>
      </c>
      <c r="C1102">
        <v>8719.0529999999999</v>
      </c>
    </row>
    <row r="1103" spans="1:3">
      <c r="A1103" s="685" t="s">
        <v>1432</v>
      </c>
      <c r="B1103" s="686">
        <v>37</v>
      </c>
      <c r="C1103">
        <v>8719.0529999999999</v>
      </c>
    </row>
    <row r="1104" spans="1:3">
      <c r="A1104" s="685" t="s">
        <v>1433</v>
      </c>
      <c r="B1104" s="686">
        <v>50</v>
      </c>
      <c r="C1104">
        <v>11232.459000000001</v>
      </c>
    </row>
    <row r="1105" spans="1:3">
      <c r="A1105" s="685" t="s">
        <v>1433</v>
      </c>
      <c r="B1105" s="686">
        <v>50</v>
      </c>
      <c r="C1105">
        <v>11232.459000000001</v>
      </c>
    </row>
    <row r="1106" spans="1:3">
      <c r="A1106" s="685" t="s">
        <v>1433</v>
      </c>
      <c r="B1106" s="686">
        <v>50</v>
      </c>
      <c r="C1106">
        <v>11232.459000000001</v>
      </c>
    </row>
    <row r="1107" spans="1:3">
      <c r="A1107" s="685" t="s">
        <v>1433</v>
      </c>
      <c r="B1107" s="686">
        <v>50</v>
      </c>
      <c r="C1107">
        <v>11232.459000000001</v>
      </c>
    </row>
    <row r="1108" spans="1:3">
      <c r="A1108" s="685" t="s">
        <v>1434</v>
      </c>
      <c r="B1108" s="686">
        <v>66</v>
      </c>
      <c r="C1108">
        <v>13879.971</v>
      </c>
    </row>
    <row r="1109" spans="1:3">
      <c r="A1109" s="685" t="s">
        <v>1434</v>
      </c>
      <c r="B1109" s="686">
        <v>66</v>
      </c>
      <c r="C1109">
        <v>13879.971</v>
      </c>
    </row>
    <row r="1110" spans="1:3">
      <c r="A1110" s="685" t="s">
        <v>1434</v>
      </c>
      <c r="B1110" s="686">
        <v>66</v>
      </c>
      <c r="C1110">
        <v>13879.971</v>
      </c>
    </row>
    <row r="1111" spans="1:3">
      <c r="A1111" s="685" t="s">
        <v>1434</v>
      </c>
      <c r="B1111" s="686">
        <v>66</v>
      </c>
      <c r="C1111">
        <v>13879.971</v>
      </c>
    </row>
    <row r="1112" spans="1:3">
      <c r="A1112" s="685" t="s">
        <v>1435</v>
      </c>
      <c r="B1112" s="686">
        <v>28</v>
      </c>
      <c r="C1112">
        <v>6297.5744999999997</v>
      </c>
    </row>
    <row r="1113" spans="1:3">
      <c r="A1113" s="685" t="s">
        <v>1435</v>
      </c>
      <c r="B1113" s="686">
        <v>28</v>
      </c>
      <c r="C1113">
        <v>6297.5744999999997</v>
      </c>
    </row>
    <row r="1114" spans="1:3">
      <c r="A1114" s="685" t="s">
        <v>1435</v>
      </c>
      <c r="B1114" s="686">
        <v>28</v>
      </c>
      <c r="C1114">
        <v>6297.5744999999997</v>
      </c>
    </row>
    <row r="1115" spans="1:3">
      <c r="A1115" s="685" t="s">
        <v>1435</v>
      </c>
      <c r="B1115" s="686">
        <v>28</v>
      </c>
      <c r="C1115">
        <v>6297.5744999999997</v>
      </c>
    </row>
    <row r="1116" spans="1:3">
      <c r="A1116" s="685" t="s">
        <v>1436</v>
      </c>
      <c r="B1116" s="686">
        <v>62</v>
      </c>
      <c r="C1116">
        <v>12375.604499999999</v>
      </c>
    </row>
    <row r="1117" spans="1:3">
      <c r="A1117" s="685" t="s">
        <v>1436</v>
      </c>
      <c r="B1117" s="686">
        <v>62</v>
      </c>
      <c r="C1117">
        <v>12375.604499999999</v>
      </c>
    </row>
    <row r="1118" spans="1:3">
      <c r="A1118" s="685" t="s">
        <v>1436</v>
      </c>
      <c r="B1118" s="686">
        <v>62</v>
      </c>
      <c r="C1118">
        <v>12375.604499999999</v>
      </c>
    </row>
    <row r="1119" spans="1:3">
      <c r="A1119" s="685" t="s">
        <v>1436</v>
      </c>
      <c r="B1119" s="686">
        <v>62</v>
      </c>
      <c r="C1119">
        <v>12375.604499999999</v>
      </c>
    </row>
    <row r="1120" spans="1:3">
      <c r="A1120" s="685" t="s">
        <v>1437</v>
      </c>
      <c r="B1120" s="686">
        <v>51</v>
      </c>
      <c r="C1120">
        <v>10019.016</v>
      </c>
    </row>
    <row r="1121" spans="1:3">
      <c r="A1121" s="685" t="s">
        <v>1437</v>
      </c>
      <c r="B1121" s="686">
        <v>51</v>
      </c>
      <c r="C1121">
        <v>10019.016</v>
      </c>
    </row>
    <row r="1122" spans="1:3">
      <c r="A1122" s="685" t="s">
        <v>1437</v>
      </c>
      <c r="B1122" s="686">
        <v>51</v>
      </c>
      <c r="C1122">
        <v>10019.016</v>
      </c>
    </row>
    <row r="1123" spans="1:3">
      <c r="A1123" s="685" t="s">
        <v>1437</v>
      </c>
      <c r="B1123" s="686">
        <v>51</v>
      </c>
      <c r="C1123">
        <v>10019.016</v>
      </c>
    </row>
    <row r="1124" spans="1:3">
      <c r="A1124" s="685" t="s">
        <v>1438</v>
      </c>
      <c r="B1124" s="686">
        <v>65</v>
      </c>
      <c r="C1124">
        <v>12574.6005</v>
      </c>
    </row>
    <row r="1125" spans="1:3">
      <c r="A1125" s="685" t="s">
        <v>1438</v>
      </c>
      <c r="B1125" s="686">
        <v>65</v>
      </c>
      <c r="C1125">
        <v>12574.6005</v>
      </c>
    </row>
    <row r="1126" spans="1:3">
      <c r="A1126" s="685" t="s">
        <v>1438</v>
      </c>
      <c r="B1126" s="686">
        <v>65</v>
      </c>
      <c r="C1126">
        <v>12574.6005</v>
      </c>
    </row>
    <row r="1127" spans="1:3">
      <c r="A1127" s="685" t="s">
        <v>1438</v>
      </c>
      <c r="B1127" s="686">
        <v>65</v>
      </c>
      <c r="C1127">
        <v>12574.6005</v>
      </c>
    </row>
    <row r="1128" spans="1:3">
      <c r="A1128" s="685" t="s">
        <v>1439</v>
      </c>
      <c r="B1128" s="686">
        <v>92</v>
      </c>
      <c r="C1128">
        <v>20190.523499999999</v>
      </c>
    </row>
    <row r="1129" spans="1:3">
      <c r="A1129" s="685" t="s">
        <v>1439</v>
      </c>
      <c r="B1129" s="686">
        <v>92</v>
      </c>
      <c r="C1129">
        <v>20190.523499999999</v>
      </c>
    </row>
    <row r="1130" spans="1:3">
      <c r="A1130" s="685" t="s">
        <v>1439</v>
      </c>
      <c r="B1130" s="686">
        <v>92</v>
      </c>
      <c r="C1130">
        <v>20190.523499999999</v>
      </c>
    </row>
    <row r="1131" spans="1:3">
      <c r="A1131" s="685" t="s">
        <v>1439</v>
      </c>
      <c r="B1131" s="686">
        <v>92</v>
      </c>
      <c r="C1131">
        <v>20190.523499999999</v>
      </c>
    </row>
    <row r="1132" spans="1:3">
      <c r="A1132" s="685" t="s">
        <v>1440</v>
      </c>
      <c r="B1132" s="686">
        <v>70</v>
      </c>
      <c r="C1132">
        <v>14904.1515</v>
      </c>
    </row>
    <row r="1133" spans="1:3">
      <c r="A1133" s="685" t="s">
        <v>1440</v>
      </c>
      <c r="B1133" s="686">
        <v>70</v>
      </c>
      <c r="C1133">
        <v>14904.1515</v>
      </c>
    </row>
    <row r="1134" spans="1:3">
      <c r="A1134" s="685" t="s">
        <v>1440</v>
      </c>
      <c r="B1134" s="686">
        <v>70</v>
      </c>
      <c r="C1134">
        <v>14904.1515</v>
      </c>
    </row>
    <row r="1135" spans="1:3">
      <c r="A1135" s="685" t="s">
        <v>1440</v>
      </c>
      <c r="B1135" s="686">
        <v>70</v>
      </c>
      <c r="C1135">
        <v>14904.1515</v>
      </c>
    </row>
    <row r="1136" spans="1:3">
      <c r="A1136" s="685" t="s">
        <v>1441</v>
      </c>
      <c r="B1136" s="686">
        <v>90</v>
      </c>
      <c r="C1136">
        <v>18243.823499999999</v>
      </c>
    </row>
    <row r="1137" spans="1:3">
      <c r="A1137" s="685" t="s">
        <v>1441</v>
      </c>
      <c r="B1137" s="686">
        <v>90</v>
      </c>
      <c r="C1137">
        <v>18243.823499999999</v>
      </c>
    </row>
    <row r="1138" spans="1:3">
      <c r="A1138" s="685" t="s">
        <v>1441</v>
      </c>
      <c r="B1138" s="686">
        <v>90</v>
      </c>
      <c r="C1138">
        <v>18243.823499999999</v>
      </c>
    </row>
    <row r="1139" spans="1:3">
      <c r="A1139" s="685" t="s">
        <v>1441</v>
      </c>
      <c r="B1139" s="686">
        <v>90</v>
      </c>
      <c r="C1139">
        <v>18243.823499999999</v>
      </c>
    </row>
    <row r="1140" spans="1:3">
      <c r="A1140" s="685" t="s">
        <v>1442</v>
      </c>
      <c r="B1140" s="686">
        <v>72</v>
      </c>
      <c r="C1140">
        <v>17955.062999999998</v>
      </c>
    </row>
    <row r="1141" spans="1:3">
      <c r="A1141" s="685" t="s">
        <v>1442</v>
      </c>
      <c r="B1141" s="686">
        <v>72</v>
      </c>
      <c r="C1141">
        <v>17955.062999999998</v>
      </c>
    </row>
    <row r="1142" spans="1:3">
      <c r="A1142" s="685" t="s">
        <v>1442</v>
      </c>
      <c r="B1142" s="686">
        <v>72</v>
      </c>
      <c r="C1142">
        <v>17955.062999999998</v>
      </c>
    </row>
    <row r="1143" spans="1:3">
      <c r="A1143" s="685" t="s">
        <v>1442</v>
      </c>
      <c r="B1143" s="686">
        <v>72</v>
      </c>
      <c r="C1143">
        <v>17955.062999999998</v>
      </c>
    </row>
    <row r="1144" spans="1:3">
      <c r="A1144" s="685" t="s">
        <v>1443</v>
      </c>
      <c r="B1144" s="686">
        <v>47</v>
      </c>
      <c r="C1144">
        <v>11276.800499999999</v>
      </c>
    </row>
    <row r="1145" spans="1:3">
      <c r="A1145" s="685" t="s">
        <v>1443</v>
      </c>
      <c r="B1145" s="686">
        <v>47</v>
      </c>
      <c r="C1145">
        <v>11276.800499999999</v>
      </c>
    </row>
    <row r="1146" spans="1:3">
      <c r="A1146" s="685" t="s">
        <v>1443</v>
      </c>
      <c r="B1146" s="686">
        <v>47</v>
      </c>
      <c r="C1146">
        <v>11276.800499999999</v>
      </c>
    </row>
    <row r="1147" spans="1:3">
      <c r="A1147" s="685" t="s">
        <v>1443</v>
      </c>
      <c r="B1147" s="686">
        <v>47</v>
      </c>
      <c r="C1147">
        <v>11276.800499999999</v>
      </c>
    </row>
    <row r="1148" spans="1:3">
      <c r="A1148" s="685" t="s">
        <v>1444</v>
      </c>
      <c r="B1148" s="686">
        <v>134</v>
      </c>
      <c r="C1148">
        <v>24660.363000000001</v>
      </c>
    </row>
    <row r="1149" spans="1:3">
      <c r="A1149" s="685" t="s">
        <v>1444</v>
      </c>
      <c r="B1149" s="686">
        <v>134</v>
      </c>
      <c r="C1149">
        <v>24660.363000000001</v>
      </c>
    </row>
    <row r="1150" spans="1:3">
      <c r="A1150" s="685" t="s">
        <v>1444</v>
      </c>
      <c r="B1150" s="686">
        <v>134</v>
      </c>
      <c r="C1150">
        <v>24660.363000000001</v>
      </c>
    </row>
    <row r="1151" spans="1:3">
      <c r="A1151" s="685" t="s">
        <v>1444</v>
      </c>
      <c r="B1151" s="686">
        <v>134</v>
      </c>
      <c r="C1151">
        <v>24660.363000000001</v>
      </c>
    </row>
    <row r="1152" spans="1:3">
      <c r="A1152" s="685" t="s">
        <v>1445</v>
      </c>
      <c r="B1152" s="686">
        <v>46</v>
      </c>
      <c r="C1152">
        <v>10419.171</v>
      </c>
    </row>
    <row r="1153" spans="1:3">
      <c r="A1153" s="685" t="s">
        <v>1445</v>
      </c>
      <c r="B1153" s="686">
        <v>46</v>
      </c>
      <c r="C1153">
        <v>10419.171</v>
      </c>
    </row>
    <row r="1154" spans="1:3">
      <c r="A1154" s="685" t="s">
        <v>1445</v>
      </c>
      <c r="B1154" s="686">
        <v>46</v>
      </c>
      <c r="C1154">
        <v>10419.171</v>
      </c>
    </row>
    <row r="1155" spans="1:3">
      <c r="A1155" s="685" t="s">
        <v>1445</v>
      </c>
      <c r="B1155" s="686">
        <v>46</v>
      </c>
      <c r="C1155">
        <v>10419.171</v>
      </c>
    </row>
    <row r="1156" spans="1:3">
      <c r="A1156" s="685" t="s">
        <v>1446</v>
      </c>
      <c r="B1156" s="686">
        <v>70</v>
      </c>
      <c r="C1156">
        <v>17575.4565</v>
      </c>
    </row>
    <row r="1157" spans="1:3">
      <c r="A1157" s="685" t="s">
        <v>1446</v>
      </c>
      <c r="B1157" s="686">
        <v>70</v>
      </c>
      <c r="C1157">
        <v>17575.4565</v>
      </c>
    </row>
    <row r="1158" spans="1:3">
      <c r="A1158" s="685" t="s">
        <v>1446</v>
      </c>
      <c r="B1158" s="686">
        <v>70</v>
      </c>
      <c r="C1158">
        <v>17575.4565</v>
      </c>
    </row>
    <row r="1159" spans="1:3">
      <c r="A1159" s="685" t="s">
        <v>1446</v>
      </c>
      <c r="B1159" s="686">
        <v>70</v>
      </c>
      <c r="C1159">
        <v>17575.4565</v>
      </c>
    </row>
    <row r="1160" spans="1:3">
      <c r="A1160" s="685" t="s">
        <v>1447</v>
      </c>
      <c r="B1160" s="686">
        <v>91</v>
      </c>
      <c r="C1160">
        <v>17693.34</v>
      </c>
    </row>
    <row r="1161" spans="1:3">
      <c r="A1161" s="685" t="s">
        <v>1447</v>
      </c>
      <c r="B1161" s="686">
        <v>91</v>
      </c>
      <c r="C1161">
        <v>17693.34</v>
      </c>
    </row>
    <row r="1162" spans="1:3">
      <c r="A1162" s="685" t="s">
        <v>1447</v>
      </c>
      <c r="B1162" s="686">
        <v>91</v>
      </c>
      <c r="C1162">
        <v>17693.34</v>
      </c>
    </row>
    <row r="1163" spans="1:3">
      <c r="A1163" s="685" t="s">
        <v>1447</v>
      </c>
      <c r="B1163" s="686">
        <v>91</v>
      </c>
      <c r="C1163">
        <v>17693.34</v>
      </c>
    </row>
    <row r="1164" spans="1:3">
      <c r="A1164" s="685" t="s">
        <v>1448</v>
      </c>
      <c r="B1164" s="686">
        <v>43</v>
      </c>
      <c r="C1164">
        <v>11276.800499999999</v>
      </c>
    </row>
    <row r="1165" spans="1:3">
      <c r="A1165" s="685" t="s">
        <v>1448</v>
      </c>
      <c r="B1165" s="686">
        <v>43</v>
      </c>
      <c r="C1165">
        <v>11276.800499999999</v>
      </c>
    </row>
    <row r="1166" spans="1:3">
      <c r="A1166" s="685" t="s">
        <v>1448</v>
      </c>
      <c r="B1166" s="686">
        <v>43</v>
      </c>
      <c r="C1166">
        <v>11276.800499999999</v>
      </c>
    </row>
    <row r="1167" spans="1:3">
      <c r="A1167" s="685" t="s">
        <v>1448</v>
      </c>
      <c r="B1167" s="686">
        <v>43</v>
      </c>
      <c r="C1167">
        <v>11276.800499999999</v>
      </c>
    </row>
    <row r="1168" spans="1:3">
      <c r="A1168" s="685" t="s">
        <v>1449</v>
      </c>
      <c r="B1168" s="686">
        <v>114</v>
      </c>
      <c r="C1168">
        <v>23178.707999999999</v>
      </c>
    </row>
    <row r="1169" spans="1:3">
      <c r="A1169" s="685" t="s">
        <v>1449</v>
      </c>
      <c r="B1169" s="686">
        <v>114</v>
      </c>
      <c r="C1169">
        <v>23178.707999999999</v>
      </c>
    </row>
    <row r="1170" spans="1:3">
      <c r="A1170" s="685" t="s">
        <v>1449</v>
      </c>
      <c r="B1170" s="686">
        <v>114</v>
      </c>
      <c r="C1170">
        <v>23178.707999999999</v>
      </c>
    </row>
    <row r="1171" spans="1:3">
      <c r="A1171" s="685" t="s">
        <v>1449</v>
      </c>
      <c r="B1171" s="686">
        <v>114</v>
      </c>
      <c r="C1171">
        <v>23178.707999999999</v>
      </c>
    </row>
    <row r="1172" spans="1:3">
      <c r="A1172" s="685" t="s">
        <v>1450</v>
      </c>
      <c r="B1172" s="686">
        <v>49</v>
      </c>
      <c r="C1172">
        <v>8540.6054999999997</v>
      </c>
    </row>
    <row r="1173" spans="1:3">
      <c r="A1173" s="685" t="s">
        <v>1450</v>
      </c>
      <c r="B1173" s="686">
        <v>49</v>
      </c>
      <c r="C1173">
        <v>8540.6054999999997</v>
      </c>
    </row>
    <row r="1174" spans="1:3">
      <c r="A1174" s="685" t="s">
        <v>1450</v>
      </c>
      <c r="B1174" s="686">
        <v>49</v>
      </c>
      <c r="C1174">
        <v>8540.6054999999997</v>
      </c>
    </row>
    <row r="1175" spans="1:3">
      <c r="A1175" s="685" t="s">
        <v>1450</v>
      </c>
      <c r="B1175" s="686">
        <v>49</v>
      </c>
      <c r="C1175">
        <v>8540.6054999999997</v>
      </c>
    </row>
    <row r="1176" spans="1:3">
      <c r="A1176" s="685" t="s">
        <v>1451</v>
      </c>
      <c r="B1176" s="686">
        <v>140</v>
      </c>
      <c r="C1176">
        <v>27786.979500000001</v>
      </c>
    </row>
    <row r="1177" spans="1:3">
      <c r="A1177" s="685" t="s">
        <v>1451</v>
      </c>
      <c r="B1177" s="686">
        <v>140</v>
      </c>
      <c r="C1177">
        <v>27786.979500000001</v>
      </c>
    </row>
    <row r="1178" spans="1:3">
      <c r="A1178" s="685" t="s">
        <v>1452</v>
      </c>
      <c r="B1178" s="686">
        <v>120</v>
      </c>
      <c r="C1178">
        <v>24921.004499999999</v>
      </c>
    </row>
    <row r="1179" spans="1:3">
      <c r="A1179" s="685" t="s">
        <v>1452</v>
      </c>
      <c r="B1179" s="686">
        <v>120</v>
      </c>
      <c r="C1179">
        <v>24921.004499999999</v>
      </c>
    </row>
    <row r="1180" spans="1:3">
      <c r="A1180" s="685" t="s">
        <v>1452</v>
      </c>
      <c r="B1180" s="686">
        <v>120</v>
      </c>
      <c r="C1180">
        <v>24921.004499999999</v>
      </c>
    </row>
    <row r="1181" spans="1:3">
      <c r="A1181" s="685" t="s">
        <v>1452</v>
      </c>
      <c r="B1181" s="686">
        <v>120</v>
      </c>
      <c r="C1181">
        <v>24921.004499999999</v>
      </c>
    </row>
    <row r="1182" spans="1:3">
      <c r="A1182" s="685" t="s">
        <v>1453</v>
      </c>
      <c r="B1182" s="686">
        <v>105</v>
      </c>
      <c r="C1182">
        <v>19888.785</v>
      </c>
    </row>
    <row r="1183" spans="1:3">
      <c r="A1183" s="685" t="s">
        <v>1453</v>
      </c>
      <c r="B1183" s="686">
        <v>105</v>
      </c>
      <c r="C1183">
        <v>19888.785</v>
      </c>
    </row>
    <row r="1184" spans="1:3">
      <c r="A1184" s="685" t="s">
        <v>1454</v>
      </c>
      <c r="B1184" s="686">
        <v>100</v>
      </c>
      <c r="C1184">
        <v>37729.209000000003</v>
      </c>
    </row>
    <row r="1185" spans="1:3">
      <c r="A1185" s="685" t="s">
        <v>1454</v>
      </c>
      <c r="B1185" s="686">
        <v>100</v>
      </c>
      <c r="C1185">
        <v>37729.209000000003</v>
      </c>
    </row>
    <row r="1186" spans="1:3">
      <c r="A1186" s="685" t="s">
        <v>1454</v>
      </c>
      <c r="B1186" s="686">
        <v>100</v>
      </c>
      <c r="C1186">
        <v>37729.209000000003</v>
      </c>
    </row>
    <row r="1187" spans="1:3">
      <c r="A1187" s="685" t="s">
        <v>1454</v>
      </c>
      <c r="B1187" s="686">
        <v>100</v>
      </c>
      <c r="C1187">
        <v>37729.209000000003</v>
      </c>
    </row>
    <row r="1188" spans="1:3">
      <c r="A1188" s="685" t="s">
        <v>1455</v>
      </c>
      <c r="B1188" s="686">
        <v>108</v>
      </c>
      <c r="C1188">
        <v>37729.209000000003</v>
      </c>
    </row>
    <row r="1189" spans="1:3">
      <c r="A1189" s="685" t="s">
        <v>1455</v>
      </c>
      <c r="B1189" s="686">
        <v>108</v>
      </c>
      <c r="C1189">
        <v>37729.209000000003</v>
      </c>
    </row>
    <row r="1190" spans="1:3">
      <c r="A1190" s="685" t="s">
        <v>1455</v>
      </c>
      <c r="B1190" s="686">
        <v>108</v>
      </c>
      <c r="C1190">
        <v>37729.209000000003</v>
      </c>
    </row>
    <row r="1191" spans="1:3">
      <c r="A1191" s="685" t="s">
        <v>1455</v>
      </c>
      <c r="B1191" s="686">
        <v>108</v>
      </c>
      <c r="C1191">
        <v>37729.209000000003</v>
      </c>
    </row>
    <row r="1192" spans="1:3">
      <c r="A1192" s="685" t="s">
        <v>1456</v>
      </c>
      <c r="B1192" s="686">
        <v>116</v>
      </c>
      <c r="C1192">
        <v>37729.209000000003</v>
      </c>
    </row>
    <row r="1193" spans="1:3">
      <c r="A1193" s="685" t="s">
        <v>1456</v>
      </c>
      <c r="B1193" s="686">
        <v>116</v>
      </c>
      <c r="C1193">
        <v>37729.209000000003</v>
      </c>
    </row>
    <row r="1194" spans="1:3">
      <c r="A1194" s="685" t="s">
        <v>1456</v>
      </c>
      <c r="B1194" s="686">
        <v>116</v>
      </c>
      <c r="C1194">
        <v>37729.209000000003</v>
      </c>
    </row>
    <row r="1195" spans="1:3">
      <c r="A1195" s="685" t="s">
        <v>1456</v>
      </c>
      <c r="B1195" s="686">
        <v>116</v>
      </c>
      <c r="C1195">
        <v>37729.209000000003</v>
      </c>
    </row>
    <row r="1196" spans="1:3">
      <c r="A1196" s="685" t="s">
        <v>1457</v>
      </c>
      <c r="B1196" s="686">
        <v>124</v>
      </c>
      <c r="C1196">
        <v>37729.209000000003</v>
      </c>
    </row>
    <row r="1197" spans="1:3">
      <c r="A1197" s="685" t="s">
        <v>1457</v>
      </c>
      <c r="B1197" s="686">
        <v>124</v>
      </c>
      <c r="C1197">
        <v>37729.209000000003</v>
      </c>
    </row>
    <row r="1198" spans="1:3">
      <c r="A1198" s="685" t="s">
        <v>1457</v>
      </c>
      <c r="B1198" s="686">
        <v>124</v>
      </c>
      <c r="C1198">
        <v>37729.209000000003</v>
      </c>
    </row>
    <row r="1199" spans="1:3">
      <c r="A1199" s="685" t="s">
        <v>1457</v>
      </c>
      <c r="B1199" s="686">
        <v>124</v>
      </c>
      <c r="C1199">
        <v>37729.209000000003</v>
      </c>
    </row>
    <row r="1200" spans="1:3">
      <c r="A1200" s="685" t="s">
        <v>1458</v>
      </c>
      <c r="B1200" s="686">
        <v>140</v>
      </c>
      <c r="C1200">
        <v>47764.447500000002</v>
      </c>
    </row>
    <row r="1201" spans="1:3">
      <c r="A1201" s="685" t="s">
        <v>1458</v>
      </c>
      <c r="B1201" s="686">
        <v>140</v>
      </c>
      <c r="C1201">
        <v>47764.447500000002</v>
      </c>
    </row>
    <row r="1202" spans="1:3">
      <c r="A1202" s="685" t="s">
        <v>1458</v>
      </c>
      <c r="B1202" s="686">
        <v>140</v>
      </c>
      <c r="C1202">
        <v>47764.447500000002</v>
      </c>
    </row>
    <row r="1203" spans="1:3">
      <c r="A1203" s="685" t="s">
        <v>1458</v>
      </c>
      <c r="B1203" s="686">
        <v>140</v>
      </c>
      <c r="C1203">
        <v>47764.447500000002</v>
      </c>
    </row>
    <row r="1204" spans="1:3">
      <c r="A1204" s="685" t="s">
        <v>1459</v>
      </c>
      <c r="B1204" s="686">
        <v>152</v>
      </c>
      <c r="C1204">
        <v>47764.447500000002</v>
      </c>
    </row>
    <row r="1205" spans="1:3">
      <c r="A1205" s="685" t="s">
        <v>1459</v>
      </c>
      <c r="B1205" s="686">
        <v>152</v>
      </c>
      <c r="C1205">
        <v>47764.447500000002</v>
      </c>
    </row>
    <row r="1206" spans="1:3">
      <c r="A1206" s="685" t="s">
        <v>1459</v>
      </c>
      <c r="B1206" s="686">
        <v>152</v>
      </c>
      <c r="C1206">
        <v>47764.447500000002</v>
      </c>
    </row>
    <row r="1207" spans="1:3">
      <c r="A1207" s="685" t="s">
        <v>1459</v>
      </c>
      <c r="B1207" s="686">
        <v>152</v>
      </c>
      <c r="C1207">
        <v>47764.447500000002</v>
      </c>
    </row>
    <row r="1208" spans="1:3">
      <c r="A1208" s="685" t="s">
        <v>1460</v>
      </c>
      <c r="B1208" s="686">
        <v>163</v>
      </c>
      <c r="C1208">
        <v>47764.447500000002</v>
      </c>
    </row>
    <row r="1209" spans="1:3">
      <c r="A1209" s="685" t="s">
        <v>1460</v>
      </c>
      <c r="B1209" s="686">
        <v>163</v>
      </c>
      <c r="C1209">
        <v>47764.447500000002</v>
      </c>
    </row>
    <row r="1210" spans="1:3">
      <c r="A1210" s="685" t="s">
        <v>1460</v>
      </c>
      <c r="B1210" s="686">
        <v>163</v>
      </c>
      <c r="C1210">
        <v>47764.447500000002</v>
      </c>
    </row>
    <row r="1211" spans="1:3">
      <c r="A1211" s="685" t="s">
        <v>1460</v>
      </c>
      <c r="B1211" s="686">
        <v>163</v>
      </c>
      <c r="C1211">
        <v>47764.447500000002</v>
      </c>
    </row>
    <row r="1212" spans="1:3">
      <c r="A1212" s="685" t="s">
        <v>1461</v>
      </c>
      <c r="B1212" s="686">
        <v>174</v>
      </c>
      <c r="C1212">
        <v>47764.447500000002</v>
      </c>
    </row>
    <row r="1213" spans="1:3">
      <c r="A1213" s="685" t="s">
        <v>1461</v>
      </c>
      <c r="B1213" s="686">
        <v>174</v>
      </c>
      <c r="C1213">
        <v>47764.447500000002</v>
      </c>
    </row>
    <row r="1214" spans="1:3">
      <c r="A1214" s="685" t="s">
        <v>1461</v>
      </c>
      <c r="B1214" s="686">
        <v>174</v>
      </c>
      <c r="C1214">
        <v>47764.447500000002</v>
      </c>
    </row>
    <row r="1215" spans="1:3">
      <c r="A1215" s="685" t="s">
        <v>1461</v>
      </c>
      <c r="B1215" s="686">
        <v>174</v>
      </c>
      <c r="C1215">
        <v>47764.447500000002</v>
      </c>
    </row>
    <row r="1216" spans="1:3">
      <c r="A1216" s="685" t="s">
        <v>1462</v>
      </c>
      <c r="B1216" s="686">
        <v>12</v>
      </c>
      <c r="C1216">
        <v>2755.6619999999998</v>
      </c>
    </row>
    <row r="1217" spans="1:3">
      <c r="A1217" s="685" t="s">
        <v>1462</v>
      </c>
      <c r="B1217" s="686">
        <v>12</v>
      </c>
      <c r="C1217">
        <v>2755.6619999999998</v>
      </c>
    </row>
    <row r="1218" spans="1:3">
      <c r="A1218" s="685" t="s">
        <v>1462</v>
      </c>
      <c r="B1218" s="686">
        <v>12</v>
      </c>
      <c r="C1218">
        <v>2755.6619999999998</v>
      </c>
    </row>
    <row r="1219" spans="1:3">
      <c r="A1219" s="685" t="s">
        <v>1462</v>
      </c>
      <c r="B1219" s="686">
        <v>12</v>
      </c>
      <c r="C1219">
        <v>2755.6619999999998</v>
      </c>
    </row>
    <row r="1220" spans="1:3">
      <c r="A1220" s="685" t="s">
        <v>1462</v>
      </c>
      <c r="B1220" s="686">
        <v>12</v>
      </c>
      <c r="C1220">
        <v>2755.6619999999998</v>
      </c>
    </row>
    <row r="1221" spans="1:3">
      <c r="A1221" s="685" t="s">
        <v>1462</v>
      </c>
      <c r="B1221" s="686">
        <v>12</v>
      </c>
      <c r="C1221">
        <v>2755.6619999999998</v>
      </c>
    </row>
    <row r="1222" spans="1:3">
      <c r="A1222" s="685" t="s">
        <v>1462</v>
      </c>
      <c r="B1222" s="686">
        <v>12</v>
      </c>
      <c r="C1222">
        <v>2755.6619999999998</v>
      </c>
    </row>
    <row r="1223" spans="1:3">
      <c r="A1223" s="685" t="s">
        <v>1463</v>
      </c>
      <c r="B1223" s="686">
        <v>13</v>
      </c>
      <c r="C1223">
        <v>3015.2220000000002</v>
      </c>
    </row>
    <row r="1224" spans="1:3">
      <c r="A1224" s="685" t="s">
        <v>1463</v>
      </c>
      <c r="B1224" s="686">
        <v>13</v>
      </c>
      <c r="C1224">
        <v>3015.2220000000002</v>
      </c>
    </row>
    <row r="1225" spans="1:3">
      <c r="A1225" s="685" t="s">
        <v>1463</v>
      </c>
      <c r="B1225" s="686">
        <v>13</v>
      </c>
      <c r="C1225">
        <v>3015.2220000000002</v>
      </c>
    </row>
    <row r="1226" spans="1:3">
      <c r="A1226" s="685" t="s">
        <v>1463</v>
      </c>
      <c r="B1226" s="686">
        <v>13</v>
      </c>
      <c r="C1226">
        <v>3015.2220000000002</v>
      </c>
    </row>
    <row r="1227" spans="1:3">
      <c r="A1227" s="685" t="s">
        <v>1463</v>
      </c>
      <c r="B1227" s="686">
        <v>13</v>
      </c>
      <c r="C1227">
        <v>3015.2220000000002</v>
      </c>
    </row>
    <row r="1228" spans="1:3">
      <c r="A1228" s="685" t="s">
        <v>1463</v>
      </c>
      <c r="B1228" s="686">
        <v>13</v>
      </c>
      <c r="C1228">
        <v>3015.2220000000002</v>
      </c>
    </row>
    <row r="1229" spans="1:3">
      <c r="A1229" s="685" t="s">
        <v>1463</v>
      </c>
      <c r="B1229" s="686">
        <v>13</v>
      </c>
      <c r="C1229">
        <v>3015.2220000000002</v>
      </c>
    </row>
    <row r="1230" spans="1:3">
      <c r="A1230" s="685" t="s">
        <v>1464</v>
      </c>
      <c r="B1230" s="686">
        <v>20</v>
      </c>
      <c r="C1230">
        <v>4603.9454999999998</v>
      </c>
    </row>
    <row r="1231" spans="1:3">
      <c r="A1231" s="685" t="s">
        <v>1464</v>
      </c>
      <c r="B1231" s="686">
        <v>20</v>
      </c>
      <c r="C1231">
        <v>4603.9454999999998</v>
      </c>
    </row>
    <row r="1232" spans="1:3">
      <c r="A1232" s="685" t="s">
        <v>1464</v>
      </c>
      <c r="B1232" s="686">
        <v>20</v>
      </c>
      <c r="C1232">
        <v>4603.9454999999998</v>
      </c>
    </row>
    <row r="1233" spans="1:3">
      <c r="A1233" s="685" t="s">
        <v>1464</v>
      </c>
      <c r="B1233" s="686">
        <v>20</v>
      </c>
      <c r="C1233">
        <v>4603.9454999999998</v>
      </c>
    </row>
    <row r="1234" spans="1:3">
      <c r="A1234" s="685" t="s">
        <v>1464</v>
      </c>
      <c r="B1234" s="686">
        <v>20</v>
      </c>
      <c r="C1234">
        <v>4603.9454999999998</v>
      </c>
    </row>
    <row r="1235" spans="1:3">
      <c r="A1235" s="685" t="s">
        <v>1464</v>
      </c>
      <c r="B1235" s="686">
        <v>20</v>
      </c>
      <c r="C1235">
        <v>4603.9454999999998</v>
      </c>
    </row>
    <row r="1236" spans="1:3">
      <c r="A1236" s="685" t="s">
        <v>1464</v>
      </c>
      <c r="B1236" s="686">
        <v>20</v>
      </c>
      <c r="C1236">
        <v>4603.9454999999998</v>
      </c>
    </row>
    <row r="1237" spans="1:3">
      <c r="A1237" s="685" t="s">
        <v>1465</v>
      </c>
      <c r="B1237" s="686">
        <v>25</v>
      </c>
      <c r="C1237">
        <v>7508.8545000000004</v>
      </c>
    </row>
    <row r="1238" spans="1:3">
      <c r="A1238" s="685" t="s">
        <v>1465</v>
      </c>
      <c r="B1238" s="686">
        <v>25</v>
      </c>
      <c r="C1238">
        <v>7508.8545000000004</v>
      </c>
    </row>
    <row r="1239" spans="1:3">
      <c r="A1239" s="685" t="s">
        <v>1465</v>
      </c>
      <c r="B1239" s="686">
        <v>25</v>
      </c>
      <c r="C1239">
        <v>7508.8545000000004</v>
      </c>
    </row>
    <row r="1240" spans="1:3">
      <c r="A1240" s="685" t="s">
        <v>1465</v>
      </c>
      <c r="B1240" s="686">
        <v>25</v>
      </c>
      <c r="C1240">
        <v>7508.8545000000004</v>
      </c>
    </row>
    <row r="1241" spans="1:3">
      <c r="A1241" s="685" t="s">
        <v>1465</v>
      </c>
      <c r="B1241" s="686">
        <v>25</v>
      </c>
      <c r="C1241">
        <v>7508.8545000000004</v>
      </c>
    </row>
    <row r="1242" spans="1:3">
      <c r="A1242" s="685" t="s">
        <v>1465</v>
      </c>
      <c r="B1242" s="686">
        <v>25</v>
      </c>
      <c r="C1242">
        <v>7508.8545000000004</v>
      </c>
    </row>
    <row r="1243" spans="1:3">
      <c r="A1243" s="685" t="s">
        <v>1465</v>
      </c>
      <c r="B1243" s="686">
        <v>25</v>
      </c>
      <c r="C1243">
        <v>7508.8545000000004</v>
      </c>
    </row>
    <row r="1244" spans="1:3">
      <c r="A1244" s="685" t="s">
        <v>1466</v>
      </c>
      <c r="B1244" s="686">
        <v>40</v>
      </c>
      <c r="C1244">
        <v>13646.367</v>
      </c>
    </row>
    <row r="1245" spans="1:3">
      <c r="A1245" s="685" t="s">
        <v>1466</v>
      </c>
      <c r="B1245" s="686">
        <v>40</v>
      </c>
      <c r="C1245">
        <v>13646.367</v>
      </c>
    </row>
    <row r="1246" spans="1:3">
      <c r="A1246" s="685" t="s">
        <v>1466</v>
      </c>
      <c r="B1246" s="686">
        <v>40</v>
      </c>
      <c r="C1246">
        <v>13646.367</v>
      </c>
    </row>
    <row r="1247" spans="1:3">
      <c r="A1247" s="685" t="s">
        <v>1466</v>
      </c>
      <c r="B1247" s="686">
        <v>40</v>
      </c>
      <c r="C1247">
        <v>13646.367</v>
      </c>
    </row>
    <row r="1248" spans="1:3">
      <c r="A1248" s="685" t="s">
        <v>1466</v>
      </c>
      <c r="B1248" s="686">
        <v>40</v>
      </c>
      <c r="C1248">
        <v>13646.367</v>
      </c>
    </row>
    <row r="1249" spans="1:3">
      <c r="A1249" s="685" t="s">
        <v>1466</v>
      </c>
      <c r="B1249" s="686">
        <v>40</v>
      </c>
      <c r="C1249">
        <v>13646.367</v>
      </c>
    </row>
    <row r="1250" spans="1:3">
      <c r="A1250" s="685" t="s">
        <v>1466</v>
      </c>
      <c r="B1250" s="686">
        <v>40</v>
      </c>
      <c r="C1250">
        <v>13646.367</v>
      </c>
    </row>
    <row r="1251" spans="1:3">
      <c r="A1251" s="685" t="s">
        <v>1467</v>
      </c>
      <c r="B1251" s="686">
        <v>35</v>
      </c>
      <c r="C1251">
        <v>10135.817999999999</v>
      </c>
    </row>
    <row r="1252" spans="1:3">
      <c r="A1252" s="685" t="s">
        <v>1467</v>
      </c>
      <c r="B1252" s="686">
        <v>35</v>
      </c>
      <c r="C1252">
        <v>10135.817999999999</v>
      </c>
    </row>
    <row r="1253" spans="1:3">
      <c r="A1253" s="685" t="s">
        <v>1467</v>
      </c>
      <c r="B1253" s="686">
        <v>35</v>
      </c>
      <c r="C1253">
        <v>10135.817999999999</v>
      </c>
    </row>
    <row r="1254" spans="1:3">
      <c r="A1254" s="685" t="s">
        <v>1467</v>
      </c>
      <c r="B1254" s="686">
        <v>35</v>
      </c>
      <c r="C1254">
        <v>10135.817999999999</v>
      </c>
    </row>
    <row r="1255" spans="1:3">
      <c r="A1255" s="685" t="s">
        <v>1467</v>
      </c>
      <c r="B1255" s="686">
        <v>35</v>
      </c>
      <c r="C1255">
        <v>10135.817999999999</v>
      </c>
    </row>
    <row r="1256" spans="1:3">
      <c r="A1256" s="685" t="s">
        <v>1467</v>
      </c>
      <c r="B1256" s="686">
        <v>35</v>
      </c>
      <c r="C1256">
        <v>10135.817999999999</v>
      </c>
    </row>
    <row r="1257" spans="1:3">
      <c r="A1257" s="685" t="s">
        <v>1467</v>
      </c>
      <c r="B1257" s="686">
        <v>35</v>
      </c>
      <c r="C1257">
        <v>10135.817999999999</v>
      </c>
    </row>
    <row r="1258" spans="1:3">
      <c r="A1258" s="685" t="s">
        <v>1468</v>
      </c>
      <c r="B1258" s="686">
        <v>60</v>
      </c>
      <c r="C1258">
        <v>18882.990000000002</v>
      </c>
    </row>
    <row r="1259" spans="1:3">
      <c r="A1259" s="685" t="s">
        <v>1468</v>
      </c>
      <c r="B1259" s="686">
        <v>60</v>
      </c>
      <c r="C1259">
        <v>18882.990000000002</v>
      </c>
    </row>
    <row r="1260" spans="1:3">
      <c r="A1260" s="685" t="s">
        <v>1468</v>
      </c>
      <c r="B1260" s="686">
        <v>60</v>
      </c>
      <c r="C1260">
        <v>18882.990000000002</v>
      </c>
    </row>
    <row r="1261" spans="1:3">
      <c r="A1261" s="685" t="s">
        <v>1468</v>
      </c>
      <c r="B1261" s="686">
        <v>60</v>
      </c>
      <c r="C1261">
        <v>18882.990000000002</v>
      </c>
    </row>
    <row r="1262" spans="1:3">
      <c r="A1262" s="685" t="s">
        <v>1468</v>
      </c>
      <c r="B1262" s="686">
        <v>60</v>
      </c>
      <c r="C1262">
        <v>18882.990000000002</v>
      </c>
    </row>
    <row r="1263" spans="1:3">
      <c r="A1263" s="685" t="s">
        <v>1468</v>
      </c>
      <c r="B1263" s="686">
        <v>60</v>
      </c>
      <c r="C1263">
        <v>18882.990000000002</v>
      </c>
    </row>
    <row r="1264" spans="1:3">
      <c r="A1264" s="685" t="s">
        <v>1468</v>
      </c>
      <c r="B1264" s="686">
        <v>60</v>
      </c>
      <c r="C1264">
        <v>18882.990000000002</v>
      </c>
    </row>
    <row r="1265" spans="1:3">
      <c r="A1265" s="685" t="s">
        <v>1469</v>
      </c>
      <c r="B1265" s="686">
        <v>55</v>
      </c>
      <c r="C1265">
        <v>10817.163</v>
      </c>
    </row>
    <row r="1266" spans="1:3">
      <c r="A1266" s="685" t="s">
        <v>1469</v>
      </c>
      <c r="B1266" s="686">
        <v>55</v>
      </c>
      <c r="C1266">
        <v>10817.163</v>
      </c>
    </row>
    <row r="1267" spans="1:3">
      <c r="A1267" s="685" t="s">
        <v>1469</v>
      </c>
      <c r="B1267" s="686">
        <v>55</v>
      </c>
      <c r="C1267">
        <v>10817.163</v>
      </c>
    </row>
    <row r="1268" spans="1:3">
      <c r="A1268" s="685" t="s">
        <v>1469</v>
      </c>
      <c r="B1268" s="686">
        <v>55</v>
      </c>
      <c r="C1268">
        <v>10817.163</v>
      </c>
    </row>
    <row r="1269" spans="1:3">
      <c r="A1269" s="685" t="s">
        <v>1469</v>
      </c>
      <c r="B1269" s="686">
        <v>55</v>
      </c>
      <c r="C1269">
        <v>10817.163</v>
      </c>
    </row>
    <row r="1270" spans="1:3">
      <c r="A1270" s="685" t="s">
        <v>1469</v>
      </c>
      <c r="B1270" s="686">
        <v>55</v>
      </c>
      <c r="C1270">
        <v>10817.163</v>
      </c>
    </row>
    <row r="1271" spans="1:3">
      <c r="A1271" s="685" t="s">
        <v>1469</v>
      </c>
      <c r="B1271" s="686">
        <v>55</v>
      </c>
      <c r="C1271">
        <v>10817.163</v>
      </c>
    </row>
    <row r="1272" spans="1:3">
      <c r="A1272" s="685" t="s">
        <v>1470</v>
      </c>
      <c r="B1272" s="686">
        <v>65</v>
      </c>
      <c r="C1272">
        <v>13465.7565</v>
      </c>
    </row>
    <row r="1273" spans="1:3">
      <c r="A1273" s="685" t="s">
        <v>1470</v>
      </c>
      <c r="B1273" s="686">
        <v>65</v>
      </c>
      <c r="C1273">
        <v>13465.7565</v>
      </c>
    </row>
    <row r="1274" spans="1:3">
      <c r="A1274" s="685" t="s">
        <v>1470</v>
      </c>
      <c r="B1274" s="686">
        <v>65</v>
      </c>
      <c r="C1274">
        <v>13465.7565</v>
      </c>
    </row>
    <row r="1275" spans="1:3">
      <c r="A1275" s="685" t="s">
        <v>1470</v>
      </c>
      <c r="B1275" s="686">
        <v>65</v>
      </c>
      <c r="C1275">
        <v>13465.7565</v>
      </c>
    </row>
    <row r="1276" spans="1:3">
      <c r="A1276" s="685" t="s">
        <v>1470</v>
      </c>
      <c r="B1276" s="686">
        <v>65</v>
      </c>
      <c r="C1276">
        <v>13465.7565</v>
      </c>
    </row>
    <row r="1277" spans="1:3">
      <c r="A1277" s="685" t="s">
        <v>1470</v>
      </c>
      <c r="B1277" s="686">
        <v>65</v>
      </c>
      <c r="C1277">
        <v>13465.7565</v>
      </c>
    </row>
    <row r="1278" spans="1:3">
      <c r="A1278" s="685" t="s">
        <v>1470</v>
      </c>
      <c r="B1278" s="686">
        <v>65</v>
      </c>
      <c r="C1278">
        <v>13465.7565</v>
      </c>
    </row>
    <row r="1279" spans="1:3">
      <c r="A1279" s="685" t="s">
        <v>1471</v>
      </c>
      <c r="B1279" s="686">
        <v>75</v>
      </c>
      <c r="C1279">
        <v>15718.521000000001</v>
      </c>
    </row>
    <row r="1280" spans="1:3">
      <c r="A1280" s="685" t="s">
        <v>1471</v>
      </c>
      <c r="B1280" s="686">
        <v>75</v>
      </c>
      <c r="C1280">
        <v>15718.521000000001</v>
      </c>
    </row>
    <row r="1281" spans="1:3">
      <c r="A1281" s="685" t="s">
        <v>1471</v>
      </c>
      <c r="B1281" s="686">
        <v>75</v>
      </c>
      <c r="C1281">
        <v>15718.521000000001</v>
      </c>
    </row>
    <row r="1282" spans="1:3">
      <c r="A1282" s="685" t="s">
        <v>1471</v>
      </c>
      <c r="B1282" s="686">
        <v>75</v>
      </c>
      <c r="C1282">
        <v>15718.521000000001</v>
      </c>
    </row>
    <row r="1283" spans="1:3">
      <c r="A1283" s="685" t="s">
        <v>1471</v>
      </c>
      <c r="B1283" s="686">
        <v>75</v>
      </c>
      <c r="C1283">
        <v>15718.521000000001</v>
      </c>
    </row>
    <row r="1284" spans="1:3">
      <c r="A1284" s="685" t="s">
        <v>1471</v>
      </c>
      <c r="B1284" s="686">
        <v>75</v>
      </c>
      <c r="C1284">
        <v>15718.521000000001</v>
      </c>
    </row>
    <row r="1285" spans="1:3">
      <c r="A1285" s="685" t="s">
        <v>1471</v>
      </c>
      <c r="B1285" s="686">
        <v>75</v>
      </c>
      <c r="C1285">
        <v>15718.521000000001</v>
      </c>
    </row>
    <row r="1286" spans="1:3">
      <c r="A1286" s="685" t="s">
        <v>1472</v>
      </c>
      <c r="B1286" s="686">
        <v>95</v>
      </c>
      <c r="C1286">
        <v>19699.522499999999</v>
      </c>
    </row>
    <row r="1287" spans="1:3">
      <c r="A1287" s="685" t="s">
        <v>1472</v>
      </c>
      <c r="B1287" s="686">
        <v>95</v>
      </c>
      <c r="C1287">
        <v>19699.522499999999</v>
      </c>
    </row>
    <row r="1288" spans="1:3">
      <c r="A1288" s="685" t="s">
        <v>1472</v>
      </c>
      <c r="B1288" s="686">
        <v>95</v>
      </c>
      <c r="C1288">
        <v>19699.522499999999</v>
      </c>
    </row>
    <row r="1289" spans="1:3">
      <c r="A1289" s="685" t="s">
        <v>1472</v>
      </c>
      <c r="B1289" s="686">
        <v>95</v>
      </c>
      <c r="C1289">
        <v>19699.522499999999</v>
      </c>
    </row>
    <row r="1290" spans="1:3">
      <c r="A1290" s="685" t="s">
        <v>1472</v>
      </c>
      <c r="B1290" s="686">
        <v>95</v>
      </c>
      <c r="C1290">
        <v>19699.522499999999</v>
      </c>
    </row>
    <row r="1291" spans="1:3">
      <c r="A1291" s="685" t="s">
        <v>1472</v>
      </c>
      <c r="B1291" s="686">
        <v>95</v>
      </c>
      <c r="C1291">
        <v>19699.522499999999</v>
      </c>
    </row>
    <row r="1292" spans="1:3">
      <c r="A1292" s="685" t="s">
        <v>1472</v>
      </c>
      <c r="B1292" s="686">
        <v>95</v>
      </c>
      <c r="C1292">
        <v>19699.522499999999</v>
      </c>
    </row>
    <row r="1293" spans="1:3">
      <c r="A1293" s="685" t="s">
        <v>1473</v>
      </c>
      <c r="B1293" s="686">
        <v>65</v>
      </c>
      <c r="C1293">
        <v>13449.534</v>
      </c>
    </row>
    <row r="1294" spans="1:3">
      <c r="A1294" s="685" t="s">
        <v>1473</v>
      </c>
      <c r="B1294" s="686">
        <v>65</v>
      </c>
      <c r="C1294">
        <v>13449.534</v>
      </c>
    </row>
    <row r="1295" spans="1:3">
      <c r="A1295" s="685" t="s">
        <v>1473</v>
      </c>
      <c r="B1295" s="686">
        <v>65</v>
      </c>
      <c r="C1295">
        <v>13449.534</v>
      </c>
    </row>
    <row r="1296" spans="1:3">
      <c r="A1296" s="685" t="s">
        <v>1473</v>
      </c>
      <c r="B1296" s="686">
        <v>65</v>
      </c>
      <c r="C1296">
        <v>13449.534</v>
      </c>
    </row>
    <row r="1297" spans="1:3">
      <c r="A1297" s="685" t="s">
        <v>1473</v>
      </c>
      <c r="B1297" s="686">
        <v>65</v>
      </c>
      <c r="C1297">
        <v>13449.534</v>
      </c>
    </row>
    <row r="1298" spans="1:3">
      <c r="A1298" s="685" t="s">
        <v>1473</v>
      </c>
      <c r="B1298" s="686">
        <v>65</v>
      </c>
      <c r="C1298">
        <v>13449.534</v>
      </c>
    </row>
    <row r="1299" spans="1:3">
      <c r="A1299" s="685" t="s">
        <v>1473</v>
      </c>
      <c r="B1299" s="686">
        <v>65</v>
      </c>
      <c r="C1299">
        <v>13449.534</v>
      </c>
    </row>
    <row r="1300" spans="1:3">
      <c r="A1300" s="685" t="s">
        <v>1474</v>
      </c>
      <c r="B1300" s="686">
        <v>75</v>
      </c>
      <c r="C1300">
        <v>14071.396500000001</v>
      </c>
    </row>
    <row r="1301" spans="1:3">
      <c r="A1301" s="685" t="s">
        <v>1474</v>
      </c>
      <c r="B1301" s="686">
        <v>75</v>
      </c>
      <c r="C1301">
        <v>14071.396500000001</v>
      </c>
    </row>
    <row r="1302" spans="1:3">
      <c r="A1302" s="685" t="s">
        <v>1474</v>
      </c>
      <c r="B1302" s="686">
        <v>75</v>
      </c>
      <c r="C1302">
        <v>14071.396500000001</v>
      </c>
    </row>
    <row r="1303" spans="1:3">
      <c r="A1303" s="685" t="s">
        <v>1474</v>
      </c>
      <c r="B1303" s="686">
        <v>75</v>
      </c>
      <c r="C1303">
        <v>14071.396500000001</v>
      </c>
    </row>
    <row r="1304" spans="1:3">
      <c r="A1304" s="685" t="s">
        <v>1474</v>
      </c>
      <c r="B1304" s="686">
        <v>75</v>
      </c>
      <c r="C1304">
        <v>14071.396500000001</v>
      </c>
    </row>
    <row r="1305" spans="1:3">
      <c r="A1305" s="685" t="s">
        <v>1474</v>
      </c>
      <c r="B1305" s="686">
        <v>75</v>
      </c>
      <c r="C1305">
        <v>14071.396500000001</v>
      </c>
    </row>
    <row r="1306" spans="1:3">
      <c r="A1306" s="685" t="s">
        <v>1474</v>
      </c>
      <c r="B1306" s="686">
        <v>75</v>
      </c>
      <c r="C1306">
        <v>14071.396500000001</v>
      </c>
    </row>
    <row r="1307" spans="1:3">
      <c r="A1307" s="685" t="s">
        <v>1475</v>
      </c>
      <c r="B1307" s="686">
        <v>75</v>
      </c>
      <c r="C1307">
        <v>22192.38</v>
      </c>
    </row>
    <row r="1308" spans="1:3">
      <c r="A1308" s="685" t="s">
        <v>1475</v>
      </c>
      <c r="B1308" s="686">
        <v>75</v>
      </c>
      <c r="C1308">
        <v>22192.38</v>
      </c>
    </row>
    <row r="1309" spans="1:3">
      <c r="A1309" s="685" t="s">
        <v>1475</v>
      </c>
      <c r="B1309" s="686">
        <v>75</v>
      </c>
      <c r="C1309">
        <v>22192.38</v>
      </c>
    </row>
    <row r="1310" spans="1:3">
      <c r="A1310" s="685" t="s">
        <v>1475</v>
      </c>
      <c r="B1310" s="686">
        <v>75</v>
      </c>
      <c r="C1310">
        <v>22192.38</v>
      </c>
    </row>
    <row r="1311" spans="1:3">
      <c r="A1311" s="685" t="s">
        <v>1475</v>
      </c>
      <c r="B1311" s="686">
        <v>75</v>
      </c>
      <c r="C1311">
        <v>22192.38</v>
      </c>
    </row>
    <row r="1312" spans="1:3">
      <c r="A1312" s="685" t="s">
        <v>1475</v>
      </c>
      <c r="B1312" s="686">
        <v>75</v>
      </c>
      <c r="C1312">
        <v>22192.38</v>
      </c>
    </row>
    <row r="1313" spans="1:3">
      <c r="A1313" s="685" t="s">
        <v>1475</v>
      </c>
      <c r="B1313" s="686">
        <v>75</v>
      </c>
      <c r="C1313">
        <v>22192.38</v>
      </c>
    </row>
    <row r="1314" spans="1:3">
      <c r="A1314" s="685" t="s">
        <v>1476</v>
      </c>
      <c r="B1314" s="686">
        <v>85</v>
      </c>
      <c r="C1314">
        <v>24844.218000000001</v>
      </c>
    </row>
    <row r="1315" spans="1:3">
      <c r="A1315" s="685" t="s">
        <v>1476</v>
      </c>
      <c r="B1315" s="686">
        <v>85</v>
      </c>
      <c r="C1315">
        <v>24844.218000000001</v>
      </c>
    </row>
    <row r="1316" spans="1:3">
      <c r="A1316" s="685" t="s">
        <v>1476</v>
      </c>
      <c r="B1316" s="686">
        <v>85</v>
      </c>
      <c r="C1316">
        <v>24844.218000000001</v>
      </c>
    </row>
    <row r="1317" spans="1:3">
      <c r="A1317" s="685" t="s">
        <v>1476</v>
      </c>
      <c r="B1317" s="686">
        <v>85</v>
      </c>
      <c r="C1317">
        <v>24844.218000000001</v>
      </c>
    </row>
    <row r="1318" spans="1:3">
      <c r="A1318" s="685" t="s">
        <v>1476</v>
      </c>
      <c r="B1318" s="686">
        <v>85</v>
      </c>
      <c r="C1318">
        <v>24844.218000000001</v>
      </c>
    </row>
    <row r="1319" spans="1:3">
      <c r="A1319" s="685" t="s">
        <v>1476</v>
      </c>
      <c r="B1319" s="686">
        <v>85</v>
      </c>
      <c r="C1319">
        <v>24844.218000000001</v>
      </c>
    </row>
    <row r="1320" spans="1:3">
      <c r="A1320" s="685" t="s">
        <v>1476</v>
      </c>
      <c r="B1320" s="686">
        <v>85</v>
      </c>
      <c r="C1320">
        <v>24844.218000000001</v>
      </c>
    </row>
    <row r="1321" spans="1:3">
      <c r="A1321" s="685" t="s">
        <v>1477</v>
      </c>
      <c r="B1321" s="686">
        <v>95</v>
      </c>
      <c r="C1321">
        <v>24844.218000000001</v>
      </c>
    </row>
    <row r="1322" spans="1:3">
      <c r="A1322" s="685" t="s">
        <v>1477</v>
      </c>
      <c r="B1322" s="686">
        <v>95</v>
      </c>
      <c r="C1322">
        <v>24844.218000000001</v>
      </c>
    </row>
    <row r="1323" spans="1:3">
      <c r="A1323" s="685" t="s">
        <v>1477</v>
      </c>
      <c r="B1323" s="686">
        <v>95</v>
      </c>
      <c r="C1323">
        <v>24844.218000000001</v>
      </c>
    </row>
    <row r="1324" spans="1:3">
      <c r="A1324" s="685" t="s">
        <v>1477</v>
      </c>
      <c r="B1324" s="686">
        <v>95</v>
      </c>
      <c r="C1324">
        <v>24844.218000000001</v>
      </c>
    </row>
    <row r="1325" spans="1:3">
      <c r="A1325" s="685" t="s">
        <v>1477</v>
      </c>
      <c r="B1325" s="686">
        <v>95</v>
      </c>
      <c r="C1325">
        <v>24844.218000000001</v>
      </c>
    </row>
    <row r="1326" spans="1:3">
      <c r="A1326" s="685" t="s">
        <v>1477</v>
      </c>
      <c r="B1326" s="686">
        <v>95</v>
      </c>
      <c r="C1326">
        <v>24844.218000000001</v>
      </c>
    </row>
    <row r="1327" spans="1:3">
      <c r="A1327" s="685" t="s">
        <v>1477</v>
      </c>
      <c r="B1327" s="686">
        <v>95</v>
      </c>
      <c r="C1327">
        <v>24844.218000000001</v>
      </c>
    </row>
    <row r="1328" spans="1:3">
      <c r="A1328" s="685" t="s">
        <v>1478</v>
      </c>
      <c r="B1328" s="686">
        <v>100</v>
      </c>
      <c r="C1328">
        <v>24844.218000000001</v>
      </c>
    </row>
    <row r="1329" spans="1:3">
      <c r="A1329" s="685" t="s">
        <v>1478</v>
      </c>
      <c r="B1329" s="686">
        <v>100</v>
      </c>
      <c r="C1329">
        <v>24844.218000000001</v>
      </c>
    </row>
    <row r="1330" spans="1:3">
      <c r="A1330" s="685" t="s">
        <v>1478</v>
      </c>
      <c r="B1330" s="686">
        <v>100</v>
      </c>
      <c r="C1330">
        <v>24844.218000000001</v>
      </c>
    </row>
    <row r="1331" spans="1:3">
      <c r="A1331" s="685" t="s">
        <v>1478</v>
      </c>
      <c r="B1331" s="686">
        <v>100</v>
      </c>
      <c r="C1331">
        <v>24844.218000000001</v>
      </c>
    </row>
    <row r="1332" spans="1:3">
      <c r="A1332" s="685" t="s">
        <v>1478</v>
      </c>
      <c r="B1332" s="686">
        <v>100</v>
      </c>
      <c r="C1332">
        <v>24844.218000000001</v>
      </c>
    </row>
    <row r="1333" spans="1:3">
      <c r="A1333" s="685" t="s">
        <v>1478</v>
      </c>
      <c r="B1333" s="686">
        <v>100</v>
      </c>
      <c r="C1333">
        <v>24844.218000000001</v>
      </c>
    </row>
    <row r="1334" spans="1:3">
      <c r="A1334" s="685" t="s">
        <v>1478</v>
      </c>
      <c r="B1334" s="686">
        <v>100</v>
      </c>
      <c r="C1334">
        <v>24844.218000000001</v>
      </c>
    </row>
    <row r="1335" spans="1:3">
      <c r="A1335" s="685" t="s">
        <v>1479</v>
      </c>
      <c r="B1335" s="686">
        <v>80</v>
      </c>
      <c r="C1335">
        <v>21886.315500000001</v>
      </c>
    </row>
    <row r="1336" spans="1:3">
      <c r="A1336" s="685" t="s">
        <v>1479</v>
      </c>
      <c r="B1336" s="686">
        <v>80</v>
      </c>
      <c r="C1336">
        <v>21886.315500000001</v>
      </c>
    </row>
    <row r="1337" spans="1:3">
      <c r="A1337" s="685" t="s">
        <v>1479</v>
      </c>
      <c r="B1337" s="686">
        <v>80</v>
      </c>
      <c r="C1337">
        <v>21886.315500000001</v>
      </c>
    </row>
    <row r="1338" spans="1:3">
      <c r="A1338" s="685" t="s">
        <v>1479</v>
      </c>
      <c r="B1338" s="686">
        <v>80</v>
      </c>
      <c r="C1338">
        <v>21886.315500000001</v>
      </c>
    </row>
    <row r="1339" spans="1:3">
      <c r="A1339" s="685" t="s">
        <v>1479</v>
      </c>
      <c r="B1339" s="686">
        <v>80</v>
      </c>
      <c r="C1339">
        <v>21886.315500000001</v>
      </c>
    </row>
    <row r="1340" spans="1:3">
      <c r="A1340" s="685" t="s">
        <v>1479</v>
      </c>
      <c r="B1340" s="686">
        <v>80</v>
      </c>
      <c r="C1340">
        <v>21886.315500000001</v>
      </c>
    </row>
    <row r="1341" spans="1:3">
      <c r="A1341" s="685" t="s">
        <v>1479</v>
      </c>
      <c r="B1341" s="686">
        <v>80</v>
      </c>
      <c r="C1341">
        <v>21886.315500000001</v>
      </c>
    </row>
    <row r="1342" spans="1:3">
      <c r="A1342" s="685" t="s">
        <v>1479</v>
      </c>
      <c r="B1342" s="686">
        <v>80</v>
      </c>
      <c r="C1342">
        <v>21886.315500000001</v>
      </c>
    </row>
    <row r="1343" spans="1:3">
      <c r="A1343" s="685" t="s">
        <v>1480</v>
      </c>
      <c r="B1343" s="686">
        <v>80</v>
      </c>
      <c r="C1343">
        <v>28127.651999999998</v>
      </c>
    </row>
    <row r="1344" spans="1:3">
      <c r="A1344" s="685" t="s">
        <v>1480</v>
      </c>
      <c r="B1344" s="686">
        <v>80</v>
      </c>
      <c r="C1344">
        <v>28127.651999999998</v>
      </c>
    </row>
    <row r="1345" spans="1:3">
      <c r="A1345" s="685" t="s">
        <v>1480</v>
      </c>
      <c r="B1345" s="686">
        <v>80</v>
      </c>
      <c r="C1345">
        <v>28127.651999999998</v>
      </c>
    </row>
    <row r="1346" spans="1:3">
      <c r="A1346" s="685" t="s">
        <v>1480</v>
      </c>
      <c r="B1346" s="686">
        <v>80</v>
      </c>
      <c r="C1346">
        <v>28127.651999999998</v>
      </c>
    </row>
    <row r="1347" spans="1:3">
      <c r="A1347" s="685" t="s">
        <v>1480</v>
      </c>
      <c r="B1347" s="686">
        <v>80</v>
      </c>
      <c r="C1347">
        <v>28127.651999999998</v>
      </c>
    </row>
    <row r="1348" spans="1:3">
      <c r="A1348" s="685" t="s">
        <v>1480</v>
      </c>
      <c r="B1348" s="686">
        <v>80</v>
      </c>
      <c r="C1348">
        <v>28127.651999999998</v>
      </c>
    </row>
    <row r="1349" spans="1:3">
      <c r="A1349" s="685" t="s">
        <v>1480</v>
      </c>
      <c r="B1349" s="686">
        <v>80</v>
      </c>
      <c r="C1349">
        <v>28127.651999999998</v>
      </c>
    </row>
    <row r="1350" spans="1:3">
      <c r="A1350" s="685" t="s">
        <v>1480</v>
      </c>
      <c r="B1350" s="686">
        <v>80</v>
      </c>
      <c r="C1350">
        <v>28127.651999999998</v>
      </c>
    </row>
    <row r="1351" spans="1:3">
      <c r="A1351" s="685" t="s">
        <v>1481</v>
      </c>
      <c r="B1351" s="686">
        <v>90</v>
      </c>
      <c r="C1351">
        <v>32280.612000000001</v>
      </c>
    </row>
    <row r="1352" spans="1:3">
      <c r="A1352" s="685" t="s">
        <v>1481</v>
      </c>
      <c r="B1352" s="686">
        <v>90</v>
      </c>
      <c r="C1352">
        <v>32280.612000000001</v>
      </c>
    </row>
    <row r="1353" spans="1:3">
      <c r="A1353" s="685" t="s">
        <v>1481</v>
      </c>
      <c r="B1353" s="686">
        <v>90</v>
      </c>
      <c r="C1353">
        <v>32280.612000000001</v>
      </c>
    </row>
    <row r="1354" spans="1:3">
      <c r="A1354" s="685" t="s">
        <v>1481</v>
      </c>
      <c r="B1354" s="686">
        <v>90</v>
      </c>
      <c r="C1354">
        <v>32280.612000000001</v>
      </c>
    </row>
    <row r="1355" spans="1:3">
      <c r="A1355" s="685" t="s">
        <v>1481</v>
      </c>
      <c r="B1355" s="686">
        <v>90</v>
      </c>
      <c r="C1355">
        <v>32280.612000000001</v>
      </c>
    </row>
    <row r="1356" spans="1:3">
      <c r="A1356" s="685" t="s">
        <v>1481</v>
      </c>
      <c r="B1356" s="686">
        <v>90</v>
      </c>
      <c r="C1356">
        <v>32280.612000000001</v>
      </c>
    </row>
    <row r="1357" spans="1:3">
      <c r="A1357" s="685" t="s">
        <v>1481</v>
      </c>
      <c r="B1357" s="686">
        <v>90</v>
      </c>
      <c r="C1357">
        <v>32280.612000000001</v>
      </c>
    </row>
    <row r="1358" spans="1:3">
      <c r="A1358" s="685" t="s">
        <v>1481</v>
      </c>
      <c r="B1358" s="686">
        <v>90</v>
      </c>
      <c r="C1358">
        <v>32280.612000000001</v>
      </c>
    </row>
    <row r="1359" spans="1:3">
      <c r="A1359" s="685" t="s">
        <v>1482</v>
      </c>
      <c r="B1359" s="686">
        <v>100</v>
      </c>
      <c r="C1359">
        <v>32280.612000000001</v>
      </c>
    </row>
    <row r="1360" spans="1:3">
      <c r="A1360" s="685" t="s">
        <v>1482</v>
      </c>
      <c r="B1360" s="686">
        <v>100</v>
      </c>
      <c r="C1360">
        <v>32280.612000000001</v>
      </c>
    </row>
    <row r="1361" spans="1:3">
      <c r="A1361" s="685" t="s">
        <v>1482</v>
      </c>
      <c r="B1361" s="686">
        <v>100</v>
      </c>
      <c r="C1361">
        <v>32280.612000000001</v>
      </c>
    </row>
    <row r="1362" spans="1:3">
      <c r="A1362" s="685" t="s">
        <v>1482</v>
      </c>
      <c r="B1362" s="686">
        <v>100</v>
      </c>
      <c r="C1362">
        <v>32280.612000000001</v>
      </c>
    </row>
    <row r="1363" spans="1:3">
      <c r="A1363" s="685" t="s">
        <v>1482</v>
      </c>
      <c r="B1363" s="686">
        <v>100</v>
      </c>
      <c r="C1363">
        <v>32280.612000000001</v>
      </c>
    </row>
    <row r="1364" spans="1:3">
      <c r="A1364" s="685" t="s">
        <v>1482</v>
      </c>
      <c r="B1364" s="686">
        <v>100</v>
      </c>
      <c r="C1364">
        <v>32280.612000000001</v>
      </c>
    </row>
    <row r="1365" spans="1:3">
      <c r="A1365" s="685" t="s">
        <v>1482</v>
      </c>
      <c r="B1365" s="686">
        <v>100</v>
      </c>
      <c r="C1365">
        <v>32280.612000000001</v>
      </c>
    </row>
    <row r="1366" spans="1:3">
      <c r="A1366" s="685" t="s">
        <v>1482</v>
      </c>
      <c r="B1366" s="686">
        <v>100</v>
      </c>
      <c r="C1366">
        <v>32280.612000000001</v>
      </c>
    </row>
    <row r="1367" spans="1:3">
      <c r="A1367" s="685" t="s">
        <v>1483</v>
      </c>
      <c r="B1367" s="686">
        <v>110</v>
      </c>
      <c r="C1367">
        <v>32280.612000000001</v>
      </c>
    </row>
    <row r="1368" spans="1:3">
      <c r="A1368" s="685" t="s">
        <v>1483</v>
      </c>
      <c r="B1368" s="686">
        <v>110</v>
      </c>
      <c r="C1368">
        <v>32280.612000000001</v>
      </c>
    </row>
    <row r="1369" spans="1:3">
      <c r="A1369" s="685" t="s">
        <v>1483</v>
      </c>
      <c r="B1369" s="686">
        <v>110</v>
      </c>
      <c r="C1369">
        <v>32280.612000000001</v>
      </c>
    </row>
    <row r="1370" spans="1:3">
      <c r="A1370" s="685" t="s">
        <v>1483</v>
      </c>
      <c r="B1370" s="686">
        <v>110</v>
      </c>
      <c r="C1370">
        <v>32280.612000000001</v>
      </c>
    </row>
    <row r="1371" spans="1:3">
      <c r="A1371" s="685" t="s">
        <v>1483</v>
      </c>
      <c r="B1371" s="686">
        <v>110</v>
      </c>
      <c r="C1371">
        <v>32280.612000000001</v>
      </c>
    </row>
    <row r="1372" spans="1:3">
      <c r="A1372" s="685" t="s">
        <v>1483</v>
      </c>
      <c r="B1372" s="686">
        <v>110</v>
      </c>
      <c r="C1372">
        <v>32280.612000000001</v>
      </c>
    </row>
    <row r="1373" spans="1:3">
      <c r="A1373" s="685" t="s">
        <v>1483</v>
      </c>
      <c r="B1373" s="686">
        <v>110</v>
      </c>
      <c r="C1373">
        <v>32280.612000000001</v>
      </c>
    </row>
    <row r="1374" spans="1:3">
      <c r="A1374" s="685" t="s">
        <v>1483</v>
      </c>
      <c r="B1374" s="686">
        <v>110</v>
      </c>
      <c r="C1374">
        <v>32280.612000000001</v>
      </c>
    </row>
    <row r="1375" spans="1:3">
      <c r="A1375" s="685" t="s">
        <v>1484</v>
      </c>
      <c r="B1375" s="686">
        <v>100</v>
      </c>
      <c r="C1375">
        <v>32064.312000000002</v>
      </c>
    </row>
    <row r="1376" spans="1:3">
      <c r="A1376" s="685" t="s">
        <v>1484</v>
      </c>
      <c r="B1376" s="686">
        <v>100</v>
      </c>
      <c r="C1376">
        <v>32064.312000000002</v>
      </c>
    </row>
    <row r="1377" spans="1:3">
      <c r="A1377" s="685" t="s">
        <v>1484</v>
      </c>
      <c r="B1377" s="686">
        <v>100</v>
      </c>
      <c r="C1377">
        <v>32064.312000000002</v>
      </c>
    </row>
    <row r="1378" spans="1:3">
      <c r="A1378" s="685" t="s">
        <v>1484</v>
      </c>
      <c r="B1378" s="686">
        <v>100</v>
      </c>
      <c r="C1378">
        <v>32064.312000000002</v>
      </c>
    </row>
    <row r="1379" spans="1:3">
      <c r="A1379" s="685" t="s">
        <v>1484</v>
      </c>
      <c r="B1379" s="686">
        <v>100</v>
      </c>
      <c r="C1379">
        <v>32064.312000000002</v>
      </c>
    </row>
    <row r="1380" spans="1:3">
      <c r="A1380" s="685" t="s">
        <v>1484</v>
      </c>
      <c r="B1380" s="686">
        <v>100</v>
      </c>
      <c r="C1380">
        <v>32064.312000000002</v>
      </c>
    </row>
    <row r="1381" spans="1:3">
      <c r="A1381" s="685" t="s">
        <v>1484</v>
      </c>
      <c r="B1381" s="686">
        <v>100</v>
      </c>
      <c r="C1381">
        <v>32064.312000000002</v>
      </c>
    </row>
    <row r="1382" spans="1:3">
      <c r="A1382" s="685" t="s">
        <v>1485</v>
      </c>
      <c r="B1382" s="686">
        <v>110</v>
      </c>
      <c r="C1382">
        <v>34712.905500000001</v>
      </c>
    </row>
    <row r="1383" spans="1:3">
      <c r="A1383" s="685" t="s">
        <v>1485</v>
      </c>
      <c r="B1383" s="686">
        <v>110</v>
      </c>
      <c r="C1383">
        <v>34712.905500000001</v>
      </c>
    </row>
    <row r="1384" spans="1:3">
      <c r="A1384" s="685" t="s">
        <v>1485</v>
      </c>
      <c r="B1384" s="686">
        <v>110</v>
      </c>
      <c r="C1384">
        <v>34712.905500000001</v>
      </c>
    </row>
    <row r="1385" spans="1:3">
      <c r="A1385" s="685" t="s">
        <v>1485</v>
      </c>
      <c r="B1385" s="686">
        <v>110</v>
      </c>
      <c r="C1385">
        <v>34712.905500000001</v>
      </c>
    </row>
    <row r="1386" spans="1:3">
      <c r="A1386" s="685" t="s">
        <v>1485</v>
      </c>
      <c r="B1386" s="686">
        <v>110</v>
      </c>
      <c r="C1386">
        <v>34712.905500000001</v>
      </c>
    </row>
    <row r="1387" spans="1:3">
      <c r="A1387" s="685" t="s">
        <v>1485</v>
      </c>
      <c r="B1387" s="686">
        <v>110</v>
      </c>
      <c r="C1387">
        <v>34712.905500000001</v>
      </c>
    </row>
    <row r="1388" spans="1:3">
      <c r="A1388" s="685" t="s">
        <v>1485</v>
      </c>
      <c r="B1388" s="686">
        <v>110</v>
      </c>
      <c r="C1388">
        <v>34712.905500000001</v>
      </c>
    </row>
    <row r="1389" spans="1:3">
      <c r="A1389" s="685" t="s">
        <v>1486</v>
      </c>
      <c r="B1389" s="686">
        <v>120</v>
      </c>
      <c r="C1389">
        <v>34712.905500000001</v>
      </c>
    </row>
    <row r="1390" spans="1:3">
      <c r="A1390" s="685" t="s">
        <v>1486</v>
      </c>
      <c r="B1390" s="686">
        <v>120</v>
      </c>
      <c r="C1390">
        <v>34712.905500000001</v>
      </c>
    </row>
    <row r="1391" spans="1:3">
      <c r="A1391" s="685" t="s">
        <v>1486</v>
      </c>
      <c r="B1391" s="686">
        <v>120</v>
      </c>
      <c r="C1391">
        <v>34712.905500000001</v>
      </c>
    </row>
    <row r="1392" spans="1:3">
      <c r="A1392" s="685" t="s">
        <v>1486</v>
      </c>
      <c r="B1392" s="686">
        <v>120</v>
      </c>
      <c r="C1392">
        <v>34712.905500000001</v>
      </c>
    </row>
    <row r="1393" spans="1:3">
      <c r="A1393" s="685" t="s">
        <v>1486</v>
      </c>
      <c r="B1393" s="686">
        <v>120</v>
      </c>
      <c r="C1393">
        <v>34712.905500000001</v>
      </c>
    </row>
    <row r="1394" spans="1:3">
      <c r="A1394" s="685" t="s">
        <v>1486</v>
      </c>
      <c r="B1394" s="686">
        <v>120</v>
      </c>
      <c r="C1394">
        <v>34712.905500000001</v>
      </c>
    </row>
    <row r="1395" spans="1:3">
      <c r="A1395" s="685" t="s">
        <v>1486</v>
      </c>
      <c r="B1395" s="686">
        <v>120</v>
      </c>
      <c r="C1395">
        <v>34712.905500000001</v>
      </c>
    </row>
    <row r="1396" spans="1:3">
      <c r="A1396" s="685" t="s">
        <v>1487</v>
      </c>
      <c r="B1396" s="686">
        <v>125</v>
      </c>
      <c r="C1396">
        <v>34712.905500000001</v>
      </c>
    </row>
    <row r="1397" spans="1:3">
      <c r="A1397" s="685" t="s">
        <v>1487</v>
      </c>
      <c r="B1397" s="686">
        <v>125</v>
      </c>
      <c r="C1397">
        <v>34712.905500000001</v>
      </c>
    </row>
    <row r="1398" spans="1:3">
      <c r="A1398" s="685" t="s">
        <v>1487</v>
      </c>
      <c r="B1398" s="686">
        <v>125</v>
      </c>
      <c r="C1398">
        <v>34712.905500000001</v>
      </c>
    </row>
    <row r="1399" spans="1:3">
      <c r="A1399" s="685" t="s">
        <v>1487</v>
      </c>
      <c r="B1399" s="686">
        <v>125</v>
      </c>
      <c r="C1399">
        <v>34712.905500000001</v>
      </c>
    </row>
    <row r="1400" spans="1:3">
      <c r="A1400" s="685" t="s">
        <v>1487</v>
      </c>
      <c r="B1400" s="686">
        <v>125</v>
      </c>
      <c r="C1400">
        <v>34712.905500000001</v>
      </c>
    </row>
    <row r="1401" spans="1:3">
      <c r="A1401" s="685" t="s">
        <v>1487</v>
      </c>
      <c r="B1401" s="686">
        <v>125</v>
      </c>
      <c r="C1401">
        <v>34712.905500000001</v>
      </c>
    </row>
    <row r="1402" spans="1:3">
      <c r="A1402" s="685" t="s">
        <v>1487</v>
      </c>
      <c r="B1402" s="686">
        <v>125</v>
      </c>
      <c r="C1402">
        <v>34712.905500000001</v>
      </c>
    </row>
    <row r="1403" spans="1:3">
      <c r="A1403" s="685" t="s">
        <v>1488</v>
      </c>
      <c r="B1403" s="686">
        <v>105</v>
      </c>
      <c r="C1403">
        <v>37344.195</v>
      </c>
    </row>
    <row r="1404" spans="1:3">
      <c r="A1404" s="685" t="s">
        <v>1488</v>
      </c>
      <c r="B1404" s="686">
        <v>105</v>
      </c>
      <c r="C1404">
        <v>37344.195</v>
      </c>
    </row>
    <row r="1405" spans="1:3">
      <c r="A1405" s="685" t="s">
        <v>1488</v>
      </c>
      <c r="B1405" s="686">
        <v>105</v>
      </c>
      <c r="C1405">
        <v>37344.195</v>
      </c>
    </row>
    <row r="1406" spans="1:3">
      <c r="A1406" s="685" t="s">
        <v>1488</v>
      </c>
      <c r="B1406" s="686">
        <v>105</v>
      </c>
      <c r="C1406">
        <v>37344.195</v>
      </c>
    </row>
    <row r="1407" spans="1:3">
      <c r="A1407" s="685" t="s">
        <v>1488</v>
      </c>
      <c r="B1407" s="686">
        <v>105</v>
      </c>
      <c r="C1407">
        <v>37344.195</v>
      </c>
    </row>
    <row r="1408" spans="1:3">
      <c r="A1408" s="685" t="s">
        <v>1488</v>
      </c>
      <c r="B1408" s="686">
        <v>105</v>
      </c>
      <c r="C1408">
        <v>37344.195</v>
      </c>
    </row>
    <row r="1409" spans="1:3">
      <c r="A1409" s="685" t="s">
        <v>1488</v>
      </c>
      <c r="B1409" s="686">
        <v>105</v>
      </c>
      <c r="C1409">
        <v>37344.195</v>
      </c>
    </row>
    <row r="1410" spans="1:3">
      <c r="A1410" s="685" t="s">
        <v>1488</v>
      </c>
      <c r="B1410" s="686">
        <v>105</v>
      </c>
      <c r="C1410">
        <v>37344.195</v>
      </c>
    </row>
    <row r="1411" spans="1:3">
      <c r="A1411" s="685" t="s">
        <v>1489</v>
      </c>
      <c r="B1411" s="686">
        <v>115</v>
      </c>
      <c r="C1411">
        <v>41478.769500000002</v>
      </c>
    </row>
    <row r="1412" spans="1:3">
      <c r="A1412" s="685" t="s">
        <v>1489</v>
      </c>
      <c r="B1412" s="686">
        <v>115</v>
      </c>
      <c r="C1412">
        <v>41478.769500000002</v>
      </c>
    </row>
    <row r="1413" spans="1:3">
      <c r="A1413" s="685" t="s">
        <v>1489</v>
      </c>
      <c r="B1413" s="686">
        <v>115</v>
      </c>
      <c r="C1413">
        <v>41478.769500000002</v>
      </c>
    </row>
    <row r="1414" spans="1:3">
      <c r="A1414" s="685" t="s">
        <v>1489</v>
      </c>
      <c r="B1414" s="686">
        <v>115</v>
      </c>
      <c r="C1414">
        <v>41478.769500000002</v>
      </c>
    </row>
    <row r="1415" spans="1:3">
      <c r="A1415" s="685" t="s">
        <v>1489</v>
      </c>
      <c r="B1415" s="686">
        <v>115</v>
      </c>
      <c r="C1415">
        <v>41478.769500000002</v>
      </c>
    </row>
    <row r="1416" spans="1:3">
      <c r="A1416" s="685" t="s">
        <v>1489</v>
      </c>
      <c r="B1416" s="686">
        <v>115</v>
      </c>
      <c r="C1416">
        <v>41478.769500000002</v>
      </c>
    </row>
    <row r="1417" spans="1:3">
      <c r="A1417" s="685" t="s">
        <v>1489</v>
      </c>
      <c r="B1417" s="686">
        <v>115</v>
      </c>
      <c r="C1417">
        <v>41478.769500000002</v>
      </c>
    </row>
    <row r="1418" spans="1:3">
      <c r="A1418" s="685" t="s">
        <v>1489</v>
      </c>
      <c r="B1418" s="686">
        <v>115</v>
      </c>
      <c r="C1418">
        <v>41478.769500000002</v>
      </c>
    </row>
    <row r="1419" spans="1:3">
      <c r="A1419" s="685" t="s">
        <v>1490</v>
      </c>
      <c r="B1419" s="686">
        <v>125</v>
      </c>
      <c r="C1419">
        <v>41478.769500000002</v>
      </c>
    </row>
    <row r="1420" spans="1:3">
      <c r="A1420" s="685" t="s">
        <v>1490</v>
      </c>
      <c r="B1420" s="686">
        <v>125</v>
      </c>
      <c r="C1420">
        <v>41478.769500000002</v>
      </c>
    </row>
    <row r="1421" spans="1:3">
      <c r="A1421" s="685" t="s">
        <v>1490</v>
      </c>
      <c r="B1421" s="686">
        <v>125</v>
      </c>
      <c r="C1421">
        <v>41478.769500000002</v>
      </c>
    </row>
    <row r="1422" spans="1:3">
      <c r="A1422" s="685" t="s">
        <v>1490</v>
      </c>
      <c r="B1422" s="686">
        <v>125</v>
      </c>
      <c r="C1422">
        <v>41478.769500000002</v>
      </c>
    </row>
    <row r="1423" spans="1:3">
      <c r="A1423" s="685" t="s">
        <v>1490</v>
      </c>
      <c r="B1423" s="686">
        <v>125</v>
      </c>
      <c r="C1423">
        <v>41478.769500000002</v>
      </c>
    </row>
    <row r="1424" spans="1:3">
      <c r="A1424" s="685" t="s">
        <v>1490</v>
      </c>
      <c r="B1424" s="686">
        <v>125</v>
      </c>
      <c r="C1424">
        <v>41478.769500000002</v>
      </c>
    </row>
    <row r="1425" spans="1:3">
      <c r="A1425" s="685" t="s">
        <v>1490</v>
      </c>
      <c r="B1425" s="686">
        <v>125</v>
      </c>
      <c r="C1425">
        <v>41478.769500000002</v>
      </c>
    </row>
    <row r="1426" spans="1:3">
      <c r="A1426" s="685" t="s">
        <v>1490</v>
      </c>
      <c r="B1426" s="686">
        <v>125</v>
      </c>
      <c r="C1426">
        <v>41478.769500000002</v>
      </c>
    </row>
    <row r="1427" spans="1:3">
      <c r="A1427" s="685" t="s">
        <v>1491</v>
      </c>
      <c r="B1427" s="686">
        <v>135</v>
      </c>
      <c r="C1427">
        <v>41478.769500000002</v>
      </c>
    </row>
    <row r="1428" spans="1:3">
      <c r="A1428" s="685" t="s">
        <v>1491</v>
      </c>
      <c r="B1428" s="686">
        <v>135</v>
      </c>
      <c r="C1428">
        <v>41478.769500000002</v>
      </c>
    </row>
    <row r="1429" spans="1:3">
      <c r="A1429" s="685" t="s">
        <v>1491</v>
      </c>
      <c r="B1429" s="686">
        <v>135</v>
      </c>
      <c r="C1429">
        <v>41478.769500000002</v>
      </c>
    </row>
    <row r="1430" spans="1:3">
      <c r="A1430" s="685" t="s">
        <v>1491</v>
      </c>
      <c r="B1430" s="686">
        <v>135</v>
      </c>
      <c r="C1430">
        <v>41478.769500000002</v>
      </c>
    </row>
    <row r="1431" spans="1:3">
      <c r="A1431" s="685" t="s">
        <v>1491</v>
      </c>
      <c r="B1431" s="686">
        <v>135</v>
      </c>
      <c r="C1431">
        <v>41478.769500000002</v>
      </c>
    </row>
    <row r="1432" spans="1:3">
      <c r="A1432" s="685" t="s">
        <v>1491</v>
      </c>
      <c r="B1432" s="686">
        <v>135</v>
      </c>
      <c r="C1432">
        <v>41478.769500000002</v>
      </c>
    </row>
    <row r="1433" spans="1:3">
      <c r="A1433" s="685" t="s">
        <v>1491</v>
      </c>
      <c r="B1433" s="686">
        <v>135</v>
      </c>
      <c r="C1433">
        <v>41478.769500000002</v>
      </c>
    </row>
    <row r="1434" spans="1:3">
      <c r="A1434" s="685" t="s">
        <v>1491</v>
      </c>
      <c r="B1434" s="686">
        <v>135</v>
      </c>
      <c r="C1434">
        <v>41478.769500000002</v>
      </c>
    </row>
    <row r="1435" spans="1:3">
      <c r="A1435" s="685" t="s">
        <v>1492</v>
      </c>
      <c r="B1435" s="686">
        <v>35</v>
      </c>
      <c r="C1435">
        <v>8276.7194999999992</v>
      </c>
    </row>
    <row r="1436" spans="1:3">
      <c r="A1436" s="685" t="s">
        <v>1492</v>
      </c>
      <c r="B1436" s="686">
        <v>35</v>
      </c>
      <c r="C1436">
        <v>8276.7194999999992</v>
      </c>
    </row>
    <row r="1437" spans="1:3">
      <c r="A1437" s="685" t="s">
        <v>1492</v>
      </c>
      <c r="B1437" s="686">
        <v>35</v>
      </c>
      <c r="C1437">
        <v>8276.7194999999992</v>
      </c>
    </row>
    <row r="1438" spans="1:3">
      <c r="A1438" s="685" t="s">
        <v>1492</v>
      </c>
      <c r="B1438" s="686">
        <v>35</v>
      </c>
      <c r="C1438">
        <v>8276.7194999999992</v>
      </c>
    </row>
    <row r="1439" spans="1:3">
      <c r="A1439" s="685" t="s">
        <v>1492</v>
      </c>
      <c r="B1439" s="686">
        <v>35</v>
      </c>
      <c r="C1439">
        <v>8276.7194999999992</v>
      </c>
    </row>
    <row r="1440" spans="1:3">
      <c r="A1440" s="685" t="s">
        <v>1492</v>
      </c>
      <c r="B1440" s="686">
        <v>35</v>
      </c>
      <c r="C1440">
        <v>8276.7194999999992</v>
      </c>
    </row>
    <row r="1441" spans="1:3">
      <c r="A1441" s="685" t="s">
        <v>1492</v>
      </c>
      <c r="B1441" s="686">
        <v>35</v>
      </c>
      <c r="C1441">
        <v>8276.7194999999992</v>
      </c>
    </row>
    <row r="1442" spans="1:3">
      <c r="A1442" s="685" t="s">
        <v>1493</v>
      </c>
      <c r="B1442" s="686">
        <v>70</v>
      </c>
      <c r="C1442">
        <v>15741.2325</v>
      </c>
    </row>
    <row r="1443" spans="1:3">
      <c r="A1443" s="685" t="s">
        <v>1493</v>
      </c>
      <c r="B1443" s="686">
        <v>70</v>
      </c>
      <c r="C1443">
        <v>15741.2325</v>
      </c>
    </row>
    <row r="1444" spans="1:3">
      <c r="A1444" s="685" t="s">
        <v>1493</v>
      </c>
      <c r="B1444" s="686">
        <v>70</v>
      </c>
      <c r="C1444">
        <v>15741.2325</v>
      </c>
    </row>
    <row r="1445" spans="1:3">
      <c r="A1445" s="685" t="s">
        <v>1493</v>
      </c>
      <c r="B1445" s="686">
        <v>70</v>
      </c>
      <c r="C1445">
        <v>15741.2325</v>
      </c>
    </row>
    <row r="1446" spans="1:3">
      <c r="A1446" s="685" t="s">
        <v>1493</v>
      </c>
      <c r="B1446" s="686">
        <v>70</v>
      </c>
      <c r="C1446">
        <v>15741.2325</v>
      </c>
    </row>
    <row r="1447" spans="1:3">
      <c r="A1447" s="685" t="s">
        <v>1493</v>
      </c>
      <c r="B1447" s="686">
        <v>70</v>
      </c>
      <c r="C1447">
        <v>15741.2325</v>
      </c>
    </row>
    <row r="1448" spans="1:3">
      <c r="A1448" s="685" t="s">
        <v>1493</v>
      </c>
      <c r="B1448" s="686">
        <v>70</v>
      </c>
      <c r="C1448">
        <v>15741.2325</v>
      </c>
    </row>
    <row r="1449" spans="1:3">
      <c r="A1449" s="685" t="s">
        <v>1494</v>
      </c>
      <c r="B1449" s="686">
        <v>17</v>
      </c>
      <c r="C1449">
        <v>5293.9425000000001</v>
      </c>
    </row>
    <row r="1450" spans="1:3">
      <c r="A1450" s="685" t="s">
        <v>1494</v>
      </c>
      <c r="B1450" s="686">
        <v>17</v>
      </c>
      <c r="C1450">
        <v>5293.9425000000001</v>
      </c>
    </row>
    <row r="1451" spans="1:3">
      <c r="A1451" s="685" t="s">
        <v>1494</v>
      </c>
      <c r="B1451" s="686">
        <v>17</v>
      </c>
      <c r="C1451">
        <v>5293.9425000000001</v>
      </c>
    </row>
    <row r="1452" spans="1:3">
      <c r="A1452" s="685" t="s">
        <v>1494</v>
      </c>
      <c r="B1452" s="686">
        <v>17</v>
      </c>
      <c r="C1452">
        <v>5293.9425000000001</v>
      </c>
    </row>
    <row r="1453" spans="1:3">
      <c r="A1453" s="685" t="s">
        <v>1494</v>
      </c>
      <c r="B1453" s="686">
        <v>17</v>
      </c>
      <c r="C1453">
        <v>5293.9425000000001</v>
      </c>
    </row>
    <row r="1454" spans="1:3">
      <c r="A1454" s="685" t="s">
        <v>1494</v>
      </c>
      <c r="B1454" s="686">
        <v>17</v>
      </c>
      <c r="C1454">
        <v>5293.9425000000001</v>
      </c>
    </row>
    <row r="1455" spans="1:3">
      <c r="A1455" s="685" t="s">
        <v>1494</v>
      </c>
      <c r="B1455" s="686">
        <v>17</v>
      </c>
      <c r="C1455">
        <v>5293.9425000000001</v>
      </c>
    </row>
    <row r="1456" spans="1:3">
      <c r="A1456" s="685" t="s">
        <v>1495</v>
      </c>
      <c r="B1456" s="686">
        <v>20</v>
      </c>
      <c r="C1456">
        <v>4292.4735000000001</v>
      </c>
    </row>
    <row r="1457" spans="1:3">
      <c r="A1457" s="685" t="s">
        <v>1495</v>
      </c>
      <c r="B1457" s="686">
        <v>20</v>
      </c>
      <c r="C1457">
        <v>4292.4735000000001</v>
      </c>
    </row>
    <row r="1458" spans="1:3">
      <c r="A1458" s="685" t="s">
        <v>1495</v>
      </c>
      <c r="B1458" s="686">
        <v>20</v>
      </c>
      <c r="C1458">
        <v>4292.4735000000001</v>
      </c>
    </row>
    <row r="1459" spans="1:3">
      <c r="A1459" s="685" t="s">
        <v>1495</v>
      </c>
      <c r="B1459" s="686">
        <v>20</v>
      </c>
      <c r="C1459">
        <v>4292.4735000000001</v>
      </c>
    </row>
    <row r="1460" spans="1:3">
      <c r="A1460" s="685" t="s">
        <v>1495</v>
      </c>
      <c r="B1460" s="686">
        <v>20</v>
      </c>
      <c r="C1460">
        <v>4292.4735000000001</v>
      </c>
    </row>
    <row r="1461" spans="1:3">
      <c r="A1461" s="685" t="s">
        <v>1495</v>
      </c>
      <c r="B1461" s="686">
        <v>20</v>
      </c>
      <c r="C1461">
        <v>4292.4735000000001</v>
      </c>
    </row>
    <row r="1462" spans="1:3">
      <c r="A1462" s="685" t="s">
        <v>1495</v>
      </c>
      <c r="B1462" s="686">
        <v>20</v>
      </c>
      <c r="C1462">
        <v>4292.4735000000001</v>
      </c>
    </row>
    <row r="1463" spans="1:3">
      <c r="A1463" s="685" t="s">
        <v>1496</v>
      </c>
      <c r="B1463" s="686">
        <v>60</v>
      </c>
      <c r="C1463">
        <v>13443.045</v>
      </c>
    </row>
    <row r="1464" spans="1:3">
      <c r="A1464" s="685" t="s">
        <v>1496</v>
      </c>
      <c r="B1464" s="686">
        <v>60</v>
      </c>
      <c r="C1464">
        <v>13443.045</v>
      </c>
    </row>
    <row r="1465" spans="1:3">
      <c r="A1465" s="685" t="s">
        <v>1496</v>
      </c>
      <c r="B1465" s="686">
        <v>60</v>
      </c>
      <c r="C1465">
        <v>13443.045</v>
      </c>
    </row>
    <row r="1466" spans="1:3">
      <c r="A1466" s="685" t="s">
        <v>1496</v>
      </c>
      <c r="B1466" s="686">
        <v>60</v>
      </c>
      <c r="C1466">
        <v>13443.045</v>
      </c>
    </row>
    <row r="1467" spans="1:3">
      <c r="A1467" s="685" t="s">
        <v>1496</v>
      </c>
      <c r="B1467" s="686">
        <v>60</v>
      </c>
      <c r="C1467">
        <v>13443.045</v>
      </c>
    </row>
    <row r="1468" spans="1:3">
      <c r="A1468" s="685" t="s">
        <v>1496</v>
      </c>
      <c r="B1468" s="686">
        <v>60</v>
      </c>
      <c r="C1468">
        <v>13443.045</v>
      </c>
    </row>
    <row r="1469" spans="1:3">
      <c r="A1469" s="685" t="s">
        <v>1496</v>
      </c>
      <c r="B1469" s="686">
        <v>60</v>
      </c>
      <c r="C1469">
        <v>13443.045</v>
      </c>
    </row>
    <row r="1470" spans="1:3">
      <c r="A1470" s="685" t="s">
        <v>1497</v>
      </c>
      <c r="B1470" s="686">
        <v>22</v>
      </c>
      <c r="C1470">
        <v>5482.1234999999997</v>
      </c>
    </row>
    <row r="1471" spans="1:3">
      <c r="A1471" s="685" t="s">
        <v>1497</v>
      </c>
      <c r="B1471" s="686">
        <v>22</v>
      </c>
      <c r="C1471">
        <v>5482.1234999999997</v>
      </c>
    </row>
    <row r="1472" spans="1:3">
      <c r="A1472" s="685" t="s">
        <v>1497</v>
      </c>
      <c r="B1472" s="686">
        <v>22</v>
      </c>
      <c r="C1472">
        <v>5482.1234999999997</v>
      </c>
    </row>
    <row r="1473" spans="1:3">
      <c r="A1473" s="685" t="s">
        <v>1497</v>
      </c>
      <c r="B1473" s="686">
        <v>22</v>
      </c>
      <c r="C1473">
        <v>5482.1234999999997</v>
      </c>
    </row>
    <row r="1474" spans="1:3">
      <c r="A1474" s="685" t="s">
        <v>1497</v>
      </c>
      <c r="B1474" s="686">
        <v>22</v>
      </c>
      <c r="C1474">
        <v>5482.1234999999997</v>
      </c>
    </row>
    <row r="1475" spans="1:3">
      <c r="A1475" s="685" t="s">
        <v>1497</v>
      </c>
      <c r="B1475" s="686">
        <v>22</v>
      </c>
      <c r="C1475">
        <v>5482.1234999999997</v>
      </c>
    </row>
    <row r="1476" spans="1:3">
      <c r="A1476" s="685" t="s">
        <v>1497</v>
      </c>
      <c r="B1476" s="686">
        <v>22</v>
      </c>
      <c r="C1476">
        <v>5482.1234999999997</v>
      </c>
    </row>
    <row r="1477" spans="1:3">
      <c r="A1477" s="685" t="s">
        <v>1498</v>
      </c>
      <c r="B1477" s="686">
        <v>27</v>
      </c>
      <c r="C1477">
        <v>4916.4989999999998</v>
      </c>
    </row>
    <row r="1478" spans="1:3">
      <c r="A1478" s="685" t="s">
        <v>1498</v>
      </c>
      <c r="B1478" s="686">
        <v>27</v>
      </c>
      <c r="C1478">
        <v>4916.4989999999998</v>
      </c>
    </row>
    <row r="1479" spans="1:3">
      <c r="A1479" s="685" t="s">
        <v>1498</v>
      </c>
      <c r="B1479" s="686">
        <v>27</v>
      </c>
      <c r="C1479">
        <v>4916.4989999999998</v>
      </c>
    </row>
    <row r="1480" spans="1:3">
      <c r="A1480" s="685" t="s">
        <v>1498</v>
      </c>
      <c r="B1480" s="686">
        <v>27</v>
      </c>
      <c r="C1480">
        <v>4916.4989999999998</v>
      </c>
    </row>
    <row r="1481" spans="1:3">
      <c r="A1481" s="685" t="s">
        <v>1498</v>
      </c>
      <c r="B1481" s="686">
        <v>27</v>
      </c>
      <c r="C1481">
        <v>4916.4989999999998</v>
      </c>
    </row>
    <row r="1482" spans="1:3">
      <c r="A1482" s="685" t="s">
        <v>1498</v>
      </c>
      <c r="B1482" s="686">
        <v>27</v>
      </c>
      <c r="C1482">
        <v>4916.4989999999998</v>
      </c>
    </row>
    <row r="1483" spans="1:3">
      <c r="A1483" s="685" t="s">
        <v>1498</v>
      </c>
      <c r="B1483" s="686">
        <v>27</v>
      </c>
      <c r="C1483">
        <v>4916.4989999999998</v>
      </c>
    </row>
    <row r="1484" spans="1:3">
      <c r="A1484" s="685" t="s">
        <v>1499</v>
      </c>
      <c r="B1484" s="686">
        <v>60</v>
      </c>
      <c r="C1484">
        <v>11785.1055</v>
      </c>
    </row>
    <row r="1485" spans="1:3">
      <c r="A1485" s="685" t="s">
        <v>1499</v>
      </c>
      <c r="B1485" s="686">
        <v>60</v>
      </c>
      <c r="C1485">
        <v>11785.1055</v>
      </c>
    </row>
    <row r="1486" spans="1:3">
      <c r="A1486" s="685" t="s">
        <v>1499</v>
      </c>
      <c r="B1486" s="686">
        <v>60</v>
      </c>
      <c r="C1486">
        <v>11785.1055</v>
      </c>
    </row>
    <row r="1487" spans="1:3">
      <c r="A1487" s="685" t="s">
        <v>1499</v>
      </c>
      <c r="B1487" s="686">
        <v>60</v>
      </c>
      <c r="C1487">
        <v>11785.1055</v>
      </c>
    </row>
    <row r="1488" spans="1:3">
      <c r="A1488" s="685" t="s">
        <v>1499</v>
      </c>
      <c r="B1488" s="686">
        <v>60</v>
      </c>
      <c r="C1488">
        <v>11785.1055</v>
      </c>
    </row>
    <row r="1489" spans="1:3">
      <c r="A1489" s="685" t="s">
        <v>1499</v>
      </c>
      <c r="B1489" s="686">
        <v>60</v>
      </c>
      <c r="C1489">
        <v>11785.1055</v>
      </c>
    </row>
    <row r="1490" spans="1:3">
      <c r="A1490" s="685" t="s">
        <v>1499</v>
      </c>
      <c r="B1490" s="686">
        <v>60</v>
      </c>
      <c r="C1490">
        <v>11785.1055</v>
      </c>
    </row>
    <row r="1491" spans="1:3">
      <c r="A1491" s="685" t="s">
        <v>1500</v>
      </c>
      <c r="B1491" s="686">
        <v>46</v>
      </c>
      <c r="C1491">
        <v>8235.6224999999995</v>
      </c>
    </row>
    <row r="1492" spans="1:3">
      <c r="A1492" s="685" t="s">
        <v>1500</v>
      </c>
      <c r="B1492" s="686">
        <v>46</v>
      </c>
      <c r="C1492">
        <v>8235.6224999999995</v>
      </c>
    </row>
    <row r="1493" spans="1:3">
      <c r="A1493" s="685" t="s">
        <v>1500</v>
      </c>
      <c r="B1493" s="686">
        <v>46</v>
      </c>
      <c r="C1493">
        <v>8235.6224999999995</v>
      </c>
    </row>
    <row r="1494" spans="1:3">
      <c r="A1494" s="685" t="s">
        <v>1500</v>
      </c>
      <c r="B1494" s="686">
        <v>46</v>
      </c>
      <c r="C1494">
        <v>8235.6224999999995</v>
      </c>
    </row>
    <row r="1495" spans="1:3">
      <c r="A1495" s="685" t="s">
        <v>1500</v>
      </c>
      <c r="B1495" s="686">
        <v>46</v>
      </c>
      <c r="C1495">
        <v>8235.6224999999995</v>
      </c>
    </row>
    <row r="1496" spans="1:3">
      <c r="A1496" s="685" t="s">
        <v>1500</v>
      </c>
      <c r="B1496" s="686">
        <v>46</v>
      </c>
      <c r="C1496">
        <v>8235.6224999999995</v>
      </c>
    </row>
    <row r="1497" spans="1:3">
      <c r="A1497" s="685" t="s">
        <v>1500</v>
      </c>
      <c r="B1497" s="686">
        <v>46</v>
      </c>
      <c r="C1497">
        <v>8235.6224999999995</v>
      </c>
    </row>
    <row r="1498" spans="1:3">
      <c r="A1498" s="685" t="s">
        <v>1501</v>
      </c>
      <c r="B1498" s="686">
        <v>105</v>
      </c>
      <c r="C1498">
        <v>18402.804</v>
      </c>
    </row>
    <row r="1499" spans="1:3">
      <c r="A1499" s="685" t="s">
        <v>1501</v>
      </c>
      <c r="B1499" s="686">
        <v>105</v>
      </c>
      <c r="C1499">
        <v>18402.804</v>
      </c>
    </row>
    <row r="1500" spans="1:3">
      <c r="A1500" s="685" t="s">
        <v>1501</v>
      </c>
      <c r="B1500" s="686">
        <v>105</v>
      </c>
      <c r="C1500">
        <v>18402.804</v>
      </c>
    </row>
    <row r="1501" spans="1:3">
      <c r="A1501" s="685" t="s">
        <v>1501</v>
      </c>
      <c r="B1501" s="686">
        <v>105</v>
      </c>
      <c r="C1501">
        <v>18402.804</v>
      </c>
    </row>
    <row r="1502" spans="1:3">
      <c r="A1502" s="685" t="s">
        <v>1501</v>
      </c>
      <c r="B1502" s="686">
        <v>105</v>
      </c>
      <c r="C1502">
        <v>18402.804</v>
      </c>
    </row>
    <row r="1503" spans="1:3">
      <c r="A1503" s="685" t="s">
        <v>1501</v>
      </c>
      <c r="B1503" s="686">
        <v>105</v>
      </c>
      <c r="C1503">
        <v>18402.804</v>
      </c>
    </row>
    <row r="1504" spans="1:3">
      <c r="A1504" s="685" t="s">
        <v>1501</v>
      </c>
      <c r="B1504" s="686">
        <v>105</v>
      </c>
      <c r="C1504">
        <v>18402.804</v>
      </c>
    </row>
    <row r="1505" spans="1:3">
      <c r="A1505" s="685" t="s">
        <v>1502</v>
      </c>
      <c r="B1505" s="686">
        <v>55</v>
      </c>
      <c r="C1505">
        <v>12630.8385</v>
      </c>
    </row>
    <row r="1506" spans="1:3">
      <c r="A1506" s="685" t="s">
        <v>1502</v>
      </c>
      <c r="B1506" s="686">
        <v>55</v>
      </c>
      <c r="C1506">
        <v>12630.8385</v>
      </c>
    </row>
    <row r="1507" spans="1:3">
      <c r="A1507" s="685" t="s">
        <v>1502</v>
      </c>
      <c r="B1507" s="686">
        <v>55</v>
      </c>
      <c r="C1507">
        <v>12630.8385</v>
      </c>
    </row>
    <row r="1508" spans="1:3">
      <c r="A1508" s="685" t="s">
        <v>1502</v>
      </c>
      <c r="B1508" s="686">
        <v>55</v>
      </c>
      <c r="C1508">
        <v>12630.8385</v>
      </c>
    </row>
    <row r="1509" spans="1:3">
      <c r="A1509" s="685" t="s">
        <v>1503</v>
      </c>
      <c r="B1509" s="686">
        <v>70</v>
      </c>
      <c r="C1509">
        <v>13913.497499999999</v>
      </c>
    </row>
    <row r="1510" spans="1:3">
      <c r="A1510" s="685" t="s">
        <v>1503</v>
      </c>
      <c r="B1510" s="686">
        <v>70</v>
      </c>
      <c r="C1510">
        <v>13913.497499999999</v>
      </c>
    </row>
    <row r="1511" spans="1:3">
      <c r="A1511" s="685" t="s">
        <v>1503</v>
      </c>
      <c r="B1511" s="686">
        <v>70</v>
      </c>
      <c r="C1511">
        <v>13913.497499999999</v>
      </c>
    </row>
    <row r="1512" spans="1:3">
      <c r="A1512" s="685" t="s">
        <v>1503</v>
      </c>
      <c r="B1512" s="686">
        <v>70</v>
      </c>
      <c r="C1512">
        <v>13913.497499999999</v>
      </c>
    </row>
    <row r="1513" spans="1:3">
      <c r="A1513" s="685" t="s">
        <v>1503</v>
      </c>
      <c r="B1513" s="686">
        <v>70</v>
      </c>
      <c r="C1513">
        <v>13913.497499999999</v>
      </c>
    </row>
    <row r="1514" spans="1:3">
      <c r="A1514" s="685" t="s">
        <v>1503</v>
      </c>
      <c r="B1514" s="686">
        <v>70</v>
      </c>
      <c r="C1514">
        <v>13913.497499999999</v>
      </c>
    </row>
    <row r="1515" spans="1:3">
      <c r="A1515" s="685" t="s">
        <v>1503</v>
      </c>
      <c r="B1515" s="686">
        <v>70</v>
      </c>
      <c r="C1515">
        <v>13913.497499999999</v>
      </c>
    </row>
    <row r="1516" spans="1:3">
      <c r="A1516" s="685" t="s">
        <v>1504</v>
      </c>
      <c r="B1516" s="686">
        <v>120</v>
      </c>
      <c r="C1516">
        <v>24207.214499999998</v>
      </c>
    </row>
    <row r="1517" spans="1:3">
      <c r="A1517" s="685" t="s">
        <v>1504</v>
      </c>
      <c r="B1517" s="686">
        <v>120</v>
      </c>
      <c r="C1517">
        <v>24207.214499999998</v>
      </c>
    </row>
    <row r="1518" spans="1:3">
      <c r="A1518" s="685" t="s">
        <v>1504</v>
      </c>
      <c r="B1518" s="686">
        <v>120</v>
      </c>
      <c r="C1518">
        <v>24207.214499999998</v>
      </c>
    </row>
    <row r="1519" spans="1:3">
      <c r="A1519" s="685" t="s">
        <v>1504</v>
      </c>
      <c r="B1519" s="686">
        <v>120</v>
      </c>
      <c r="C1519">
        <v>24207.214499999998</v>
      </c>
    </row>
    <row r="1520" spans="1:3">
      <c r="A1520" s="685" t="s">
        <v>1504</v>
      </c>
      <c r="B1520" s="686">
        <v>120</v>
      </c>
      <c r="C1520">
        <v>24207.214499999998</v>
      </c>
    </row>
    <row r="1521" spans="1:3">
      <c r="A1521" s="685" t="s">
        <v>1504</v>
      </c>
      <c r="B1521" s="686">
        <v>120</v>
      </c>
      <c r="C1521">
        <v>24207.214499999998</v>
      </c>
    </row>
    <row r="1522" spans="1:3">
      <c r="A1522" s="685" t="s">
        <v>1504</v>
      </c>
      <c r="B1522" s="686">
        <v>120</v>
      </c>
      <c r="C1522">
        <v>24207.214499999998</v>
      </c>
    </row>
    <row r="1523" spans="1:3">
      <c r="A1523" s="685" t="s">
        <v>1505</v>
      </c>
      <c r="B1523" s="686">
        <v>65</v>
      </c>
      <c r="C1523">
        <v>14147.101500000001</v>
      </c>
    </row>
    <row r="1524" spans="1:3">
      <c r="A1524" s="685" t="s">
        <v>1505</v>
      </c>
      <c r="B1524" s="686">
        <v>65</v>
      </c>
      <c r="C1524">
        <v>14147.101500000001</v>
      </c>
    </row>
    <row r="1525" spans="1:3">
      <c r="A1525" s="685" t="s">
        <v>1505</v>
      </c>
      <c r="B1525" s="686">
        <v>65</v>
      </c>
      <c r="C1525">
        <v>14147.101500000001</v>
      </c>
    </row>
    <row r="1526" spans="1:3">
      <c r="A1526" s="685" t="s">
        <v>1505</v>
      </c>
      <c r="B1526" s="686">
        <v>65</v>
      </c>
      <c r="C1526">
        <v>14147.101500000001</v>
      </c>
    </row>
    <row r="1527" spans="1:3">
      <c r="A1527" s="685" t="s">
        <v>1505</v>
      </c>
      <c r="B1527" s="686">
        <v>65</v>
      </c>
      <c r="C1527">
        <v>14147.101500000001</v>
      </c>
    </row>
    <row r="1528" spans="1:3">
      <c r="A1528" s="685" t="s">
        <v>1505</v>
      </c>
      <c r="B1528" s="686">
        <v>65</v>
      </c>
      <c r="C1528">
        <v>14147.101500000001</v>
      </c>
    </row>
    <row r="1529" spans="1:3">
      <c r="A1529" s="685" t="s">
        <v>1505</v>
      </c>
      <c r="B1529" s="686">
        <v>65</v>
      </c>
      <c r="C1529">
        <v>14147.101500000001</v>
      </c>
    </row>
    <row r="1530" spans="1:3">
      <c r="A1530" s="685" t="s">
        <v>1506</v>
      </c>
      <c r="B1530" s="686">
        <v>105</v>
      </c>
      <c r="C1530">
        <v>24351.054</v>
      </c>
    </row>
    <row r="1531" spans="1:3">
      <c r="A1531" s="685" t="s">
        <v>1506</v>
      </c>
      <c r="B1531" s="686">
        <v>105</v>
      </c>
      <c r="C1531">
        <v>24351.054</v>
      </c>
    </row>
    <row r="1532" spans="1:3">
      <c r="A1532" s="685" t="s">
        <v>1506</v>
      </c>
      <c r="B1532" s="686">
        <v>105</v>
      </c>
      <c r="C1532">
        <v>24351.054</v>
      </c>
    </row>
    <row r="1533" spans="1:3">
      <c r="A1533" s="685" t="s">
        <v>1506</v>
      </c>
      <c r="B1533" s="686">
        <v>105</v>
      </c>
      <c r="C1533">
        <v>24351.054</v>
      </c>
    </row>
    <row r="1534" spans="1:3">
      <c r="A1534" s="685" t="s">
        <v>1506</v>
      </c>
      <c r="B1534" s="686">
        <v>105</v>
      </c>
      <c r="C1534">
        <v>24351.054</v>
      </c>
    </row>
    <row r="1535" spans="1:3">
      <c r="A1535" s="685" t="s">
        <v>1506</v>
      </c>
      <c r="B1535" s="686">
        <v>105</v>
      </c>
      <c r="C1535">
        <v>24351.054</v>
      </c>
    </row>
    <row r="1536" spans="1:3">
      <c r="A1536" s="685" t="s">
        <v>1506</v>
      </c>
      <c r="B1536" s="686">
        <v>105</v>
      </c>
      <c r="C1536">
        <v>24351.054</v>
      </c>
    </row>
    <row r="1537" spans="1:3">
      <c r="A1537" s="685" t="s">
        <v>1507</v>
      </c>
      <c r="B1537" s="686">
        <v>160</v>
      </c>
      <c r="C1537">
        <v>27200.806499999999</v>
      </c>
    </row>
    <row r="1538" spans="1:3">
      <c r="A1538" s="685" t="s">
        <v>1507</v>
      </c>
      <c r="B1538" s="686">
        <v>160</v>
      </c>
      <c r="C1538">
        <v>27200.806499999999</v>
      </c>
    </row>
    <row r="1539" spans="1:3">
      <c r="A1539" s="685" t="s">
        <v>1507</v>
      </c>
      <c r="B1539" s="686">
        <v>160</v>
      </c>
      <c r="C1539">
        <v>27200.806499999999</v>
      </c>
    </row>
    <row r="1540" spans="1:3">
      <c r="A1540" s="685" t="s">
        <v>1507</v>
      </c>
      <c r="B1540" s="686">
        <v>160</v>
      </c>
      <c r="C1540">
        <v>27200.806499999999</v>
      </c>
    </row>
    <row r="1541" spans="1:3">
      <c r="A1541" s="685" t="s">
        <v>1507</v>
      </c>
      <c r="B1541" s="686">
        <v>160</v>
      </c>
      <c r="C1541">
        <v>27200.806499999999</v>
      </c>
    </row>
    <row r="1542" spans="1:3">
      <c r="A1542" s="685" t="s">
        <v>1507</v>
      </c>
      <c r="B1542" s="686">
        <v>160</v>
      </c>
      <c r="C1542">
        <v>27200.806499999999</v>
      </c>
    </row>
    <row r="1543" spans="1:3">
      <c r="A1543" s="685" t="s">
        <v>1507</v>
      </c>
      <c r="B1543" s="686">
        <v>160</v>
      </c>
      <c r="C1543">
        <v>27200.806499999999</v>
      </c>
    </row>
    <row r="1544" spans="1:3">
      <c r="A1544" s="685" t="s">
        <v>1508</v>
      </c>
      <c r="B1544" s="686">
        <v>170</v>
      </c>
      <c r="C1544">
        <v>30884.395499999999</v>
      </c>
    </row>
    <row r="1545" spans="1:3">
      <c r="A1545" s="685" t="s">
        <v>1508</v>
      </c>
      <c r="B1545" s="686">
        <v>170</v>
      </c>
      <c r="C1545">
        <v>30884.395499999999</v>
      </c>
    </row>
    <row r="1546" spans="1:3">
      <c r="A1546" s="685" t="s">
        <v>1508</v>
      </c>
      <c r="B1546" s="686">
        <v>170</v>
      </c>
      <c r="C1546">
        <v>30884.395499999999</v>
      </c>
    </row>
    <row r="1547" spans="1:3">
      <c r="A1547" s="685" t="s">
        <v>1508</v>
      </c>
      <c r="B1547" s="686">
        <v>170</v>
      </c>
      <c r="C1547">
        <v>30884.395499999999</v>
      </c>
    </row>
    <row r="1548" spans="1:3">
      <c r="A1548" s="685" t="s">
        <v>1508</v>
      </c>
      <c r="B1548" s="686">
        <v>170</v>
      </c>
      <c r="C1548">
        <v>30884.395499999999</v>
      </c>
    </row>
    <row r="1549" spans="1:3">
      <c r="A1549" s="685" t="s">
        <v>1508</v>
      </c>
      <c r="B1549" s="686">
        <v>170</v>
      </c>
      <c r="C1549">
        <v>30884.395499999999</v>
      </c>
    </row>
    <row r="1550" spans="1:3">
      <c r="A1550" s="685" t="s">
        <v>1508</v>
      </c>
      <c r="B1550" s="686">
        <v>170</v>
      </c>
      <c r="C1550">
        <v>30884.395499999999</v>
      </c>
    </row>
    <row r="1551" spans="1:3">
      <c r="A1551" s="685" t="s">
        <v>1509</v>
      </c>
      <c r="B1551" s="686">
        <v>225</v>
      </c>
      <c r="C1551">
        <v>37917.39</v>
      </c>
    </row>
    <row r="1552" spans="1:3">
      <c r="A1552" s="685" t="s">
        <v>1509</v>
      </c>
      <c r="B1552" s="686">
        <v>225</v>
      </c>
      <c r="C1552">
        <v>37917.39</v>
      </c>
    </row>
    <row r="1553" spans="1:3">
      <c r="A1553" s="685" t="s">
        <v>1509</v>
      </c>
      <c r="B1553" s="686">
        <v>225</v>
      </c>
      <c r="C1553">
        <v>37917.39</v>
      </c>
    </row>
    <row r="1554" spans="1:3">
      <c r="A1554" s="685" t="s">
        <v>1509</v>
      </c>
      <c r="B1554" s="686">
        <v>225</v>
      </c>
      <c r="C1554">
        <v>37917.39</v>
      </c>
    </row>
    <row r="1555" spans="1:3">
      <c r="A1555" s="685" t="s">
        <v>1509</v>
      </c>
      <c r="B1555" s="686">
        <v>225</v>
      </c>
      <c r="C1555">
        <v>37917.39</v>
      </c>
    </row>
    <row r="1556" spans="1:3">
      <c r="A1556" s="685" t="s">
        <v>1509</v>
      </c>
      <c r="B1556" s="686">
        <v>225</v>
      </c>
      <c r="C1556">
        <v>37917.39</v>
      </c>
    </row>
    <row r="1557" spans="1:3">
      <c r="A1557" s="685" t="s">
        <v>1509</v>
      </c>
      <c r="B1557" s="686">
        <v>225</v>
      </c>
      <c r="C1557">
        <v>37917.39</v>
      </c>
    </row>
    <row r="1558" spans="1:3">
      <c r="A1558" s="685" t="s">
        <v>1510</v>
      </c>
      <c r="B1558" s="686">
        <v>245</v>
      </c>
      <c r="C1558">
        <v>45279.160499999998</v>
      </c>
    </row>
    <row r="1559" spans="1:3">
      <c r="A1559" s="685" t="s">
        <v>1510</v>
      </c>
      <c r="B1559" s="686">
        <v>245</v>
      </c>
      <c r="C1559">
        <v>45279.160499999998</v>
      </c>
    </row>
    <row r="1560" spans="1:3">
      <c r="A1560" s="685" t="s">
        <v>1510</v>
      </c>
      <c r="B1560" s="686">
        <v>245</v>
      </c>
      <c r="C1560">
        <v>45279.160499999998</v>
      </c>
    </row>
    <row r="1561" spans="1:3">
      <c r="A1561" s="685" t="s">
        <v>1510</v>
      </c>
      <c r="B1561" s="686">
        <v>245</v>
      </c>
      <c r="C1561">
        <v>45279.160499999998</v>
      </c>
    </row>
    <row r="1562" spans="1:3">
      <c r="A1562" s="685" t="s">
        <v>1510</v>
      </c>
      <c r="B1562" s="686">
        <v>245</v>
      </c>
      <c r="C1562">
        <v>45279.160499999998</v>
      </c>
    </row>
    <row r="1563" spans="1:3">
      <c r="A1563" s="685" t="s">
        <v>1510</v>
      </c>
      <c r="B1563" s="686">
        <v>245</v>
      </c>
      <c r="C1563">
        <v>45279.160499999998</v>
      </c>
    </row>
    <row r="1564" spans="1:3">
      <c r="A1564" s="685" t="s">
        <v>1510</v>
      </c>
      <c r="B1564" s="686">
        <v>245</v>
      </c>
      <c r="C1564">
        <v>45279.160499999998</v>
      </c>
    </row>
    <row r="1565" spans="1:3">
      <c r="A1565" s="685" t="s">
        <v>1511</v>
      </c>
      <c r="B1565" s="686">
        <v>250</v>
      </c>
      <c r="C1565">
        <v>43493.603999999999</v>
      </c>
    </row>
    <row r="1566" spans="1:3">
      <c r="A1566" s="685" t="s">
        <v>1511</v>
      </c>
      <c r="B1566" s="686">
        <v>250</v>
      </c>
      <c r="C1566">
        <v>43493.603999999999</v>
      </c>
    </row>
    <row r="1567" spans="1:3">
      <c r="A1567" s="685" t="s">
        <v>1511</v>
      </c>
      <c r="B1567" s="686">
        <v>250</v>
      </c>
      <c r="C1567">
        <v>43493.603999999999</v>
      </c>
    </row>
    <row r="1568" spans="1:3">
      <c r="A1568" s="685" t="s">
        <v>1511</v>
      </c>
      <c r="B1568" s="686">
        <v>250</v>
      </c>
      <c r="C1568">
        <v>43493.603999999999</v>
      </c>
    </row>
    <row r="1569" spans="1:3">
      <c r="A1569" s="685" t="s">
        <v>1511</v>
      </c>
      <c r="B1569" s="686">
        <v>250</v>
      </c>
      <c r="C1569">
        <v>43493.603999999999</v>
      </c>
    </row>
    <row r="1570" spans="1:3">
      <c r="A1570" s="685" t="s">
        <v>1511</v>
      </c>
      <c r="B1570" s="686">
        <v>250</v>
      </c>
      <c r="C1570">
        <v>43493.603999999999</v>
      </c>
    </row>
    <row r="1571" spans="1:3">
      <c r="A1571" s="685" t="s">
        <v>1511</v>
      </c>
      <c r="B1571" s="686">
        <v>250</v>
      </c>
      <c r="C1571">
        <v>43493.603999999999</v>
      </c>
    </row>
    <row r="1572" spans="1:3">
      <c r="A1572" s="685" t="s">
        <v>1512</v>
      </c>
      <c r="B1572" s="686">
        <v>265</v>
      </c>
      <c r="C1572">
        <v>49599.752999999997</v>
      </c>
    </row>
    <row r="1573" spans="1:3">
      <c r="A1573" s="685" t="s">
        <v>1512</v>
      </c>
      <c r="B1573" s="686">
        <v>265</v>
      </c>
      <c r="C1573">
        <v>49599.752999999997</v>
      </c>
    </row>
    <row r="1574" spans="1:3">
      <c r="A1574" s="685" t="s">
        <v>1512</v>
      </c>
      <c r="B1574" s="686">
        <v>265</v>
      </c>
      <c r="C1574">
        <v>49599.752999999997</v>
      </c>
    </row>
    <row r="1575" spans="1:3">
      <c r="A1575" s="685" t="s">
        <v>1512</v>
      </c>
      <c r="B1575" s="686">
        <v>265</v>
      </c>
      <c r="C1575">
        <v>49599.752999999997</v>
      </c>
    </row>
    <row r="1576" spans="1:3">
      <c r="A1576" s="685" t="s">
        <v>1512</v>
      </c>
      <c r="B1576" s="686">
        <v>265</v>
      </c>
      <c r="C1576">
        <v>49599.752999999997</v>
      </c>
    </row>
    <row r="1577" spans="1:3">
      <c r="A1577" s="685" t="s">
        <v>1512</v>
      </c>
      <c r="B1577" s="686">
        <v>265</v>
      </c>
      <c r="C1577">
        <v>49599.752999999997</v>
      </c>
    </row>
    <row r="1578" spans="1:3">
      <c r="A1578" s="685" t="s">
        <v>1512</v>
      </c>
      <c r="B1578" s="686">
        <v>265</v>
      </c>
      <c r="C1578">
        <v>49599.752999999997</v>
      </c>
    </row>
    <row r="1579" spans="1:3">
      <c r="A1579" s="685" t="s">
        <v>1513</v>
      </c>
      <c r="B1579" s="686">
        <v>125</v>
      </c>
      <c r="C1579">
        <v>21691.645499999999</v>
      </c>
    </row>
    <row r="1580" spans="1:3">
      <c r="A1580" s="685" t="s">
        <v>1513</v>
      </c>
      <c r="B1580" s="686">
        <v>125</v>
      </c>
      <c r="C1580">
        <v>21691.645499999999</v>
      </c>
    </row>
    <row r="1581" spans="1:3">
      <c r="A1581" s="685" t="s">
        <v>1513</v>
      </c>
      <c r="B1581" s="686">
        <v>125</v>
      </c>
      <c r="C1581">
        <v>21691.645499999999</v>
      </c>
    </row>
    <row r="1582" spans="1:3">
      <c r="A1582" s="685" t="s">
        <v>1513</v>
      </c>
      <c r="B1582" s="686">
        <v>125</v>
      </c>
      <c r="C1582">
        <v>21691.645499999999</v>
      </c>
    </row>
    <row r="1583" spans="1:3">
      <c r="A1583" s="685" t="s">
        <v>1513</v>
      </c>
      <c r="B1583" s="686">
        <v>125</v>
      </c>
      <c r="C1583">
        <v>21691.645499999999</v>
      </c>
    </row>
    <row r="1584" spans="1:3">
      <c r="A1584" s="685" t="s">
        <v>1513</v>
      </c>
      <c r="B1584" s="686">
        <v>125</v>
      </c>
      <c r="C1584">
        <v>21691.645499999999</v>
      </c>
    </row>
    <row r="1585" spans="1:3">
      <c r="A1585" s="685" t="s">
        <v>1513</v>
      </c>
      <c r="B1585" s="686">
        <v>125</v>
      </c>
      <c r="C1585">
        <v>21691.645499999999</v>
      </c>
    </row>
    <row r="1586" spans="1:3">
      <c r="A1586" s="685" t="s">
        <v>1514</v>
      </c>
      <c r="B1586" s="686">
        <v>140</v>
      </c>
      <c r="C1586">
        <v>27794.55</v>
      </c>
    </row>
    <row r="1587" spans="1:3">
      <c r="A1587" s="685" t="s">
        <v>1514</v>
      </c>
      <c r="B1587" s="686">
        <v>140</v>
      </c>
      <c r="C1587">
        <v>27794.55</v>
      </c>
    </row>
    <row r="1588" spans="1:3">
      <c r="A1588" s="685" t="s">
        <v>1514</v>
      </c>
      <c r="B1588" s="686">
        <v>140</v>
      </c>
      <c r="C1588">
        <v>27794.55</v>
      </c>
    </row>
    <row r="1589" spans="1:3">
      <c r="A1589" s="685" t="s">
        <v>1514</v>
      </c>
      <c r="B1589" s="686">
        <v>140</v>
      </c>
      <c r="C1589">
        <v>27794.55</v>
      </c>
    </row>
    <row r="1590" spans="1:3">
      <c r="A1590" s="685" t="s">
        <v>1514</v>
      </c>
      <c r="B1590" s="686">
        <v>140</v>
      </c>
      <c r="C1590">
        <v>27794.55</v>
      </c>
    </row>
    <row r="1591" spans="1:3">
      <c r="A1591" s="685" t="s">
        <v>1514</v>
      </c>
      <c r="B1591" s="686">
        <v>140</v>
      </c>
      <c r="C1591">
        <v>27794.55</v>
      </c>
    </row>
    <row r="1592" spans="1:3">
      <c r="A1592" s="685" t="s">
        <v>1514</v>
      </c>
      <c r="B1592" s="686">
        <v>140</v>
      </c>
      <c r="C1592">
        <v>27794.55</v>
      </c>
    </row>
    <row r="1593" spans="1:3">
      <c r="A1593" s="685" t="s">
        <v>1515</v>
      </c>
      <c r="B1593" s="686">
        <v>100</v>
      </c>
      <c r="C1593">
        <v>16471.244999999999</v>
      </c>
    </row>
    <row r="1594" spans="1:3">
      <c r="A1594" s="685" t="s">
        <v>1515</v>
      </c>
      <c r="B1594" s="686">
        <v>100</v>
      </c>
      <c r="C1594">
        <v>16471.244999999999</v>
      </c>
    </row>
    <row r="1595" spans="1:3">
      <c r="A1595" s="685" t="s">
        <v>1515</v>
      </c>
      <c r="B1595" s="686">
        <v>100</v>
      </c>
      <c r="C1595">
        <v>16471.244999999999</v>
      </c>
    </row>
    <row r="1596" spans="1:3">
      <c r="A1596" s="685" t="s">
        <v>1515</v>
      </c>
      <c r="B1596" s="686">
        <v>100</v>
      </c>
      <c r="C1596">
        <v>16471.244999999999</v>
      </c>
    </row>
    <row r="1597" spans="1:3">
      <c r="A1597" s="685" t="s">
        <v>1515</v>
      </c>
      <c r="B1597" s="686">
        <v>100</v>
      </c>
      <c r="C1597">
        <v>16471.244999999999</v>
      </c>
    </row>
    <row r="1598" spans="1:3">
      <c r="A1598" s="685" t="s">
        <v>1515</v>
      </c>
      <c r="B1598" s="686">
        <v>100</v>
      </c>
      <c r="C1598">
        <v>16471.244999999999</v>
      </c>
    </row>
    <row r="1599" spans="1:3">
      <c r="A1599" s="685" t="s">
        <v>1515</v>
      </c>
      <c r="B1599" s="686">
        <v>100</v>
      </c>
      <c r="C1599">
        <v>16471.244999999999</v>
      </c>
    </row>
    <row r="1600" spans="1:3">
      <c r="A1600" s="685" t="s">
        <v>1516</v>
      </c>
      <c r="B1600" s="686">
        <v>120</v>
      </c>
      <c r="C1600">
        <v>23875.194</v>
      </c>
    </row>
    <row r="1601" spans="1:3">
      <c r="A1601" s="685" t="s">
        <v>1516</v>
      </c>
      <c r="B1601" s="686">
        <v>120</v>
      </c>
      <c r="C1601">
        <v>23875.194</v>
      </c>
    </row>
    <row r="1602" spans="1:3">
      <c r="A1602" s="685" t="s">
        <v>1516</v>
      </c>
      <c r="B1602" s="686">
        <v>120</v>
      </c>
      <c r="C1602">
        <v>23875.194</v>
      </c>
    </row>
    <row r="1603" spans="1:3">
      <c r="A1603" s="685" t="s">
        <v>1516</v>
      </c>
      <c r="B1603" s="686">
        <v>120</v>
      </c>
      <c r="C1603">
        <v>23875.194</v>
      </c>
    </row>
    <row r="1604" spans="1:3">
      <c r="A1604" s="685" t="s">
        <v>1517</v>
      </c>
      <c r="B1604" s="686">
        <v>70</v>
      </c>
      <c r="C1604">
        <v>13462.512000000001</v>
      </c>
    </row>
    <row r="1605" spans="1:3">
      <c r="A1605" s="685" t="s">
        <v>1517</v>
      </c>
      <c r="B1605" s="686">
        <v>70</v>
      </c>
      <c r="C1605">
        <v>13462.512000000001</v>
      </c>
    </row>
    <row r="1606" spans="1:3">
      <c r="A1606" s="685" t="s">
        <v>1517</v>
      </c>
      <c r="B1606" s="686">
        <v>70</v>
      </c>
      <c r="C1606">
        <v>13462.512000000001</v>
      </c>
    </row>
    <row r="1607" spans="1:3">
      <c r="A1607" s="685" t="s">
        <v>1517</v>
      </c>
      <c r="B1607" s="686">
        <v>70</v>
      </c>
      <c r="C1607">
        <v>13462.512000000001</v>
      </c>
    </row>
    <row r="1608" spans="1:3">
      <c r="A1608" s="685" t="s">
        <v>1517</v>
      </c>
      <c r="B1608" s="686">
        <v>70</v>
      </c>
      <c r="C1608">
        <v>13462.512000000001</v>
      </c>
    </row>
    <row r="1609" spans="1:3">
      <c r="A1609" s="685" t="s">
        <v>1517</v>
      </c>
      <c r="B1609" s="686">
        <v>70</v>
      </c>
      <c r="C1609">
        <v>13462.512000000001</v>
      </c>
    </row>
    <row r="1610" spans="1:3">
      <c r="A1610" s="685" t="s">
        <v>1517</v>
      </c>
      <c r="B1610" s="686">
        <v>70</v>
      </c>
      <c r="C1610">
        <v>13462.512000000001</v>
      </c>
    </row>
    <row r="1611" spans="1:3">
      <c r="A1611" s="685" t="s">
        <v>1518</v>
      </c>
      <c r="B1611" s="686">
        <v>70</v>
      </c>
      <c r="C1611">
        <v>10950.1875</v>
      </c>
    </row>
    <row r="1612" spans="1:3">
      <c r="A1612" s="685" t="s">
        <v>1518</v>
      </c>
      <c r="B1612" s="686">
        <v>70</v>
      </c>
      <c r="C1612">
        <v>10950.1875</v>
      </c>
    </row>
    <row r="1613" spans="1:3">
      <c r="A1613" s="685" t="s">
        <v>1518</v>
      </c>
      <c r="B1613" s="686">
        <v>70</v>
      </c>
      <c r="C1613">
        <v>10950.1875</v>
      </c>
    </row>
    <row r="1614" spans="1:3">
      <c r="A1614" s="685" t="s">
        <v>1518</v>
      </c>
      <c r="B1614" s="686">
        <v>70</v>
      </c>
      <c r="C1614">
        <v>10950.1875</v>
      </c>
    </row>
    <row r="1615" spans="1:3">
      <c r="A1615" s="685" t="s">
        <v>1518</v>
      </c>
      <c r="B1615" s="686">
        <v>70</v>
      </c>
      <c r="C1615">
        <v>10950.1875</v>
      </c>
    </row>
    <row r="1616" spans="1:3">
      <c r="A1616" s="685" t="s">
        <v>1518</v>
      </c>
      <c r="B1616" s="686">
        <v>70</v>
      </c>
      <c r="C1616">
        <v>10950.1875</v>
      </c>
    </row>
    <row r="1617" spans="1:3">
      <c r="A1617" s="685" t="s">
        <v>1518</v>
      </c>
      <c r="B1617" s="686">
        <v>70</v>
      </c>
      <c r="C1617">
        <v>10950.1875</v>
      </c>
    </row>
    <row r="1618" spans="1:3">
      <c r="A1618" s="685" t="s">
        <v>1519</v>
      </c>
      <c r="B1618" s="686">
        <v>80</v>
      </c>
      <c r="C1618">
        <v>14670.547500000001</v>
      </c>
    </row>
    <row r="1619" spans="1:3">
      <c r="A1619" s="685" t="s">
        <v>1519</v>
      </c>
      <c r="B1619" s="686">
        <v>80</v>
      </c>
      <c r="C1619">
        <v>14670.547500000001</v>
      </c>
    </row>
    <row r="1620" spans="1:3">
      <c r="A1620" s="685" t="s">
        <v>1519</v>
      </c>
      <c r="B1620" s="686">
        <v>80</v>
      </c>
      <c r="C1620">
        <v>14670.547500000001</v>
      </c>
    </row>
    <row r="1621" spans="1:3">
      <c r="A1621" s="685" t="s">
        <v>1519</v>
      </c>
      <c r="B1621" s="686">
        <v>80</v>
      </c>
      <c r="C1621">
        <v>14670.547500000001</v>
      </c>
    </row>
    <row r="1622" spans="1:3">
      <c r="A1622" s="685" t="s">
        <v>1520</v>
      </c>
      <c r="B1622" s="686">
        <v>120</v>
      </c>
      <c r="C1622">
        <v>26279.3685</v>
      </c>
    </row>
    <row r="1623" spans="1:3">
      <c r="A1623" s="685" t="s">
        <v>1520</v>
      </c>
      <c r="B1623" s="686">
        <v>120</v>
      </c>
      <c r="C1623">
        <v>26279.3685</v>
      </c>
    </row>
    <row r="1624" spans="1:3">
      <c r="A1624" s="685" t="s">
        <v>1520</v>
      </c>
      <c r="B1624" s="686">
        <v>120</v>
      </c>
      <c r="C1624">
        <v>26279.3685</v>
      </c>
    </row>
    <row r="1625" spans="1:3">
      <c r="A1625" s="685" t="s">
        <v>1520</v>
      </c>
      <c r="B1625" s="686">
        <v>120</v>
      </c>
      <c r="C1625">
        <v>26279.3685</v>
      </c>
    </row>
    <row r="1626" spans="1:3">
      <c r="A1626" s="685" t="s">
        <v>1520</v>
      </c>
      <c r="B1626" s="686">
        <v>120</v>
      </c>
      <c r="C1626">
        <v>26279.3685</v>
      </c>
    </row>
    <row r="1627" spans="1:3">
      <c r="A1627" s="685" t="s">
        <v>1520</v>
      </c>
      <c r="B1627" s="686">
        <v>120</v>
      </c>
      <c r="C1627">
        <v>26279.3685</v>
      </c>
    </row>
    <row r="1628" spans="1:3">
      <c r="A1628" s="685" t="s">
        <v>1520</v>
      </c>
      <c r="B1628" s="686">
        <v>120</v>
      </c>
      <c r="C1628">
        <v>26279.3685</v>
      </c>
    </row>
    <row r="1629" spans="1:3">
      <c r="A1629" s="685" t="s">
        <v>1521</v>
      </c>
      <c r="B1629" s="686">
        <v>165</v>
      </c>
      <c r="C1629">
        <v>29831.014500000001</v>
      </c>
    </row>
    <row r="1630" spans="1:3">
      <c r="A1630" s="685" t="s">
        <v>1521</v>
      </c>
      <c r="B1630" s="686">
        <v>165</v>
      </c>
      <c r="C1630">
        <v>29831.014500000001</v>
      </c>
    </row>
    <row r="1631" spans="1:3">
      <c r="A1631" s="685" t="s">
        <v>1521</v>
      </c>
      <c r="B1631" s="686">
        <v>165</v>
      </c>
      <c r="C1631">
        <v>29831.014500000001</v>
      </c>
    </row>
    <row r="1632" spans="1:3">
      <c r="A1632" s="685" t="s">
        <v>1521</v>
      </c>
      <c r="B1632" s="686">
        <v>165</v>
      </c>
      <c r="C1632">
        <v>29831.014500000001</v>
      </c>
    </row>
    <row r="1633" spans="1:3">
      <c r="A1633" s="685" t="s">
        <v>1521</v>
      </c>
      <c r="B1633" s="686">
        <v>165</v>
      </c>
      <c r="C1633">
        <v>29831.014500000001</v>
      </c>
    </row>
    <row r="1634" spans="1:3">
      <c r="A1634" s="685" t="s">
        <v>1521</v>
      </c>
      <c r="B1634" s="686">
        <v>165</v>
      </c>
      <c r="C1634">
        <v>29831.014500000001</v>
      </c>
    </row>
    <row r="1635" spans="1:3">
      <c r="A1635" s="685" t="s">
        <v>1521</v>
      </c>
      <c r="B1635" s="686">
        <v>165</v>
      </c>
      <c r="C1635">
        <v>29831.014500000001</v>
      </c>
    </row>
    <row r="1636" spans="1:3">
      <c r="A1636" s="685" t="s">
        <v>1522</v>
      </c>
      <c r="B1636" s="686">
        <v>175</v>
      </c>
      <c r="C1636">
        <v>33511.358999999997</v>
      </c>
    </row>
    <row r="1637" spans="1:3">
      <c r="A1637" s="685" t="s">
        <v>1522</v>
      </c>
      <c r="B1637" s="686">
        <v>175</v>
      </c>
      <c r="C1637">
        <v>33511.358999999997</v>
      </c>
    </row>
    <row r="1638" spans="1:3">
      <c r="A1638" s="685" t="s">
        <v>1522</v>
      </c>
      <c r="B1638" s="686">
        <v>175</v>
      </c>
      <c r="C1638">
        <v>33511.358999999997</v>
      </c>
    </row>
    <row r="1639" spans="1:3">
      <c r="A1639" s="685" t="s">
        <v>1522</v>
      </c>
      <c r="B1639" s="686">
        <v>175</v>
      </c>
      <c r="C1639">
        <v>33511.358999999997</v>
      </c>
    </row>
    <row r="1640" spans="1:3">
      <c r="A1640" s="685" t="s">
        <v>1522</v>
      </c>
      <c r="B1640" s="686">
        <v>175</v>
      </c>
      <c r="C1640">
        <v>33511.358999999997</v>
      </c>
    </row>
    <row r="1641" spans="1:3">
      <c r="A1641" s="685" t="s">
        <v>1522</v>
      </c>
      <c r="B1641" s="686">
        <v>175</v>
      </c>
      <c r="C1641">
        <v>33511.358999999997</v>
      </c>
    </row>
    <row r="1642" spans="1:3">
      <c r="A1642" s="685" t="s">
        <v>1522</v>
      </c>
      <c r="B1642" s="686">
        <v>175</v>
      </c>
      <c r="C1642">
        <v>33511.358999999997</v>
      </c>
    </row>
    <row r="1643" spans="1:3">
      <c r="A1643" s="685" t="s">
        <v>1523</v>
      </c>
      <c r="B1643" s="686">
        <v>25</v>
      </c>
      <c r="C1643">
        <v>4866.75</v>
      </c>
    </row>
    <row r="1644" spans="1:3">
      <c r="A1644" s="685" t="s">
        <v>1523</v>
      </c>
      <c r="B1644" s="686">
        <v>25</v>
      </c>
      <c r="C1644">
        <v>4866.75</v>
      </c>
    </row>
    <row r="1645" spans="1:3">
      <c r="A1645" s="685" t="s">
        <v>1523</v>
      </c>
      <c r="B1645" s="686">
        <v>25</v>
      </c>
      <c r="C1645">
        <v>4866.75</v>
      </c>
    </row>
    <row r="1646" spans="1:3">
      <c r="A1646" s="685" t="s">
        <v>1523</v>
      </c>
      <c r="B1646" s="686">
        <v>25</v>
      </c>
      <c r="C1646">
        <v>4866.75</v>
      </c>
    </row>
    <row r="1647" spans="1:3">
      <c r="A1647" s="685" t="s">
        <v>1523</v>
      </c>
      <c r="B1647" s="686">
        <v>25</v>
      </c>
      <c r="C1647">
        <v>4866.75</v>
      </c>
    </row>
    <row r="1648" spans="1:3">
      <c r="A1648" s="685" t="s">
        <v>1523</v>
      </c>
      <c r="B1648" s="686">
        <v>25</v>
      </c>
      <c r="C1648">
        <v>4866.75</v>
      </c>
    </row>
    <row r="1649" spans="1:3">
      <c r="A1649" s="685" t="s">
        <v>1523</v>
      </c>
      <c r="B1649" s="686">
        <v>25</v>
      </c>
      <c r="C1649">
        <v>4866.75</v>
      </c>
    </row>
    <row r="1650" spans="1:3">
      <c r="A1650" s="685" t="s">
        <v>1524</v>
      </c>
      <c r="B1650" s="686">
        <v>20</v>
      </c>
      <c r="C1650">
        <v>3673.8555000000001</v>
      </c>
    </row>
    <row r="1651" spans="1:3">
      <c r="A1651" s="685" t="s">
        <v>1524</v>
      </c>
      <c r="B1651" s="686">
        <v>20</v>
      </c>
      <c r="C1651">
        <v>3673.8555000000001</v>
      </c>
    </row>
    <row r="1652" spans="1:3">
      <c r="A1652" s="685" t="s">
        <v>1524</v>
      </c>
      <c r="B1652" s="686">
        <v>20</v>
      </c>
      <c r="C1652">
        <v>3673.8555000000001</v>
      </c>
    </row>
    <row r="1653" spans="1:3">
      <c r="A1653" s="685" t="s">
        <v>1524</v>
      </c>
      <c r="B1653" s="686">
        <v>20</v>
      </c>
      <c r="C1653">
        <v>3673.8555000000001</v>
      </c>
    </row>
    <row r="1654" spans="1:3">
      <c r="A1654" s="685" t="s">
        <v>1524</v>
      </c>
      <c r="B1654" s="686">
        <v>20</v>
      </c>
      <c r="C1654">
        <v>3673.8555000000001</v>
      </c>
    </row>
    <row r="1655" spans="1:3">
      <c r="A1655" s="685" t="s">
        <v>1524</v>
      </c>
      <c r="B1655" s="686">
        <v>20</v>
      </c>
      <c r="C1655">
        <v>3673.8555000000001</v>
      </c>
    </row>
    <row r="1656" spans="1:3">
      <c r="A1656" s="685" t="s">
        <v>1524</v>
      </c>
      <c r="B1656" s="686">
        <v>20</v>
      </c>
      <c r="C1656">
        <v>3673.8555000000001</v>
      </c>
    </row>
    <row r="1657" spans="1:3">
      <c r="A1657" s="685" t="s">
        <v>1525</v>
      </c>
      <c r="B1657" s="686">
        <v>20</v>
      </c>
      <c r="C1657">
        <v>4294.6364999999996</v>
      </c>
    </row>
    <row r="1658" spans="1:3">
      <c r="A1658" s="685" t="s">
        <v>1525</v>
      </c>
      <c r="B1658" s="686">
        <v>20</v>
      </c>
      <c r="C1658">
        <v>4294.6364999999996</v>
      </c>
    </row>
    <row r="1659" spans="1:3">
      <c r="A1659" s="685" t="s">
        <v>1525</v>
      </c>
      <c r="B1659" s="686">
        <v>20</v>
      </c>
      <c r="C1659">
        <v>4294.6364999999996</v>
      </c>
    </row>
    <row r="1660" spans="1:3">
      <c r="A1660" s="685" t="s">
        <v>1525</v>
      </c>
      <c r="B1660" s="686">
        <v>20</v>
      </c>
      <c r="C1660">
        <v>4294.6364999999996</v>
      </c>
    </row>
    <row r="1661" spans="1:3">
      <c r="A1661" s="685" t="s">
        <v>1525</v>
      </c>
      <c r="B1661" s="686">
        <v>20</v>
      </c>
      <c r="C1661">
        <v>4294.6364999999996</v>
      </c>
    </row>
    <row r="1662" spans="1:3">
      <c r="A1662" s="685" t="s">
        <v>1525</v>
      </c>
      <c r="B1662" s="686">
        <v>20</v>
      </c>
      <c r="C1662">
        <v>4294.6364999999996</v>
      </c>
    </row>
    <row r="1663" spans="1:3">
      <c r="A1663" s="685" t="s">
        <v>1525</v>
      </c>
      <c r="B1663" s="686">
        <v>20</v>
      </c>
      <c r="C1663">
        <v>4294.6364999999996</v>
      </c>
    </row>
    <row r="1664" spans="1:3">
      <c r="A1664" s="685" t="s">
        <v>1526</v>
      </c>
      <c r="B1664" s="686">
        <v>23</v>
      </c>
      <c r="C1664">
        <v>4812.6750000000002</v>
      </c>
    </row>
    <row r="1665" spans="1:3">
      <c r="A1665" s="685" t="s">
        <v>1526</v>
      </c>
      <c r="B1665" s="686">
        <v>23</v>
      </c>
      <c r="C1665">
        <v>4812.6750000000002</v>
      </c>
    </row>
    <row r="1666" spans="1:3">
      <c r="A1666" s="685" t="s">
        <v>1526</v>
      </c>
      <c r="B1666" s="686">
        <v>23</v>
      </c>
      <c r="C1666">
        <v>4812.6750000000002</v>
      </c>
    </row>
    <row r="1667" spans="1:3">
      <c r="A1667" s="685" t="s">
        <v>1526</v>
      </c>
      <c r="B1667" s="686">
        <v>23</v>
      </c>
      <c r="C1667">
        <v>4812.6750000000002</v>
      </c>
    </row>
    <row r="1668" spans="1:3">
      <c r="A1668" s="685" t="s">
        <v>1526</v>
      </c>
      <c r="B1668" s="686">
        <v>23</v>
      </c>
      <c r="C1668">
        <v>4812.6750000000002</v>
      </c>
    </row>
    <row r="1669" spans="1:3">
      <c r="A1669" s="685" t="s">
        <v>1526</v>
      </c>
      <c r="B1669" s="686">
        <v>23</v>
      </c>
      <c r="C1669">
        <v>4812.6750000000002</v>
      </c>
    </row>
    <row r="1670" spans="1:3">
      <c r="A1670" s="685" t="s">
        <v>1526</v>
      </c>
      <c r="B1670" s="686">
        <v>23</v>
      </c>
      <c r="C1670">
        <v>4812.6750000000002</v>
      </c>
    </row>
    <row r="1671" spans="1:3">
      <c r="A1671" s="685" t="s">
        <v>1527</v>
      </c>
      <c r="B1671" s="686">
        <v>18</v>
      </c>
      <c r="C1671">
        <v>5100.3540000000003</v>
      </c>
    </row>
    <row r="1672" spans="1:3">
      <c r="A1672" s="685" t="s">
        <v>1527</v>
      </c>
      <c r="B1672" s="686">
        <v>18</v>
      </c>
      <c r="C1672">
        <v>5100.3540000000003</v>
      </c>
    </row>
    <row r="1673" spans="1:3">
      <c r="A1673" s="685" t="s">
        <v>1527</v>
      </c>
      <c r="B1673" s="686">
        <v>18</v>
      </c>
      <c r="C1673">
        <v>5100.3540000000003</v>
      </c>
    </row>
    <row r="1674" spans="1:3">
      <c r="A1674" s="685" t="s">
        <v>1527</v>
      </c>
      <c r="B1674" s="686">
        <v>18</v>
      </c>
      <c r="C1674">
        <v>5100.3540000000003</v>
      </c>
    </row>
    <row r="1675" spans="1:3">
      <c r="A1675" s="685" t="s">
        <v>1527</v>
      </c>
      <c r="B1675" s="686">
        <v>18</v>
      </c>
      <c r="C1675">
        <v>5100.3540000000003</v>
      </c>
    </row>
    <row r="1676" spans="1:3">
      <c r="A1676" s="685" t="s">
        <v>1527</v>
      </c>
      <c r="B1676" s="686">
        <v>18</v>
      </c>
      <c r="C1676">
        <v>5100.3540000000003</v>
      </c>
    </row>
    <row r="1677" spans="1:3">
      <c r="A1677" s="685" t="s">
        <v>1527</v>
      </c>
      <c r="B1677" s="686">
        <v>18</v>
      </c>
      <c r="C1677">
        <v>5100.3540000000003</v>
      </c>
    </row>
    <row r="1678" spans="1:3">
      <c r="A1678" s="685" t="s">
        <v>1528</v>
      </c>
      <c r="B1678" s="686">
        <v>45</v>
      </c>
      <c r="C1678">
        <v>8297.268</v>
      </c>
    </row>
    <row r="1679" spans="1:3">
      <c r="A1679" s="685" t="s">
        <v>1528</v>
      </c>
      <c r="B1679" s="686">
        <v>45</v>
      </c>
      <c r="C1679">
        <v>8297.268</v>
      </c>
    </row>
    <row r="1680" spans="1:3">
      <c r="A1680" s="685" t="s">
        <v>1528</v>
      </c>
      <c r="B1680" s="686">
        <v>45</v>
      </c>
      <c r="C1680">
        <v>8297.268</v>
      </c>
    </row>
    <row r="1681" spans="1:3">
      <c r="A1681" s="685" t="s">
        <v>1528</v>
      </c>
      <c r="B1681" s="686">
        <v>45</v>
      </c>
      <c r="C1681">
        <v>8297.268</v>
      </c>
    </row>
    <row r="1682" spans="1:3">
      <c r="A1682" s="685" t="s">
        <v>1528</v>
      </c>
      <c r="B1682" s="686">
        <v>45</v>
      </c>
      <c r="C1682">
        <v>8297.268</v>
      </c>
    </row>
    <row r="1683" spans="1:3">
      <c r="A1683" s="685" t="s">
        <v>1528</v>
      </c>
      <c r="B1683" s="686">
        <v>45</v>
      </c>
      <c r="C1683">
        <v>8297.268</v>
      </c>
    </row>
    <row r="1684" spans="1:3">
      <c r="A1684" s="685" t="s">
        <v>1528</v>
      </c>
      <c r="B1684" s="686">
        <v>45</v>
      </c>
      <c r="C1684">
        <v>8297.268</v>
      </c>
    </row>
    <row r="1685" spans="1:3">
      <c r="A1685" s="685" t="s">
        <v>1529</v>
      </c>
      <c r="B1685" s="686">
        <v>20</v>
      </c>
      <c r="C1685">
        <v>3806.88</v>
      </c>
    </row>
    <row r="1686" spans="1:3">
      <c r="A1686" s="685" t="s">
        <v>1529</v>
      </c>
      <c r="B1686" s="686">
        <v>20</v>
      </c>
      <c r="C1686">
        <v>3806.88</v>
      </c>
    </row>
    <row r="1687" spans="1:3">
      <c r="A1687" s="685" t="s">
        <v>1529</v>
      </c>
      <c r="B1687" s="686">
        <v>20</v>
      </c>
      <c r="C1687">
        <v>3806.88</v>
      </c>
    </row>
    <row r="1688" spans="1:3">
      <c r="A1688" s="685" t="s">
        <v>1529</v>
      </c>
      <c r="B1688" s="686">
        <v>20</v>
      </c>
      <c r="C1688">
        <v>3806.88</v>
      </c>
    </row>
    <row r="1689" spans="1:3">
      <c r="A1689" s="685" t="s">
        <v>1529</v>
      </c>
      <c r="B1689" s="686">
        <v>20</v>
      </c>
      <c r="C1689">
        <v>3806.88</v>
      </c>
    </row>
    <row r="1690" spans="1:3">
      <c r="A1690" s="685" t="s">
        <v>1529</v>
      </c>
      <c r="B1690" s="686">
        <v>20</v>
      </c>
      <c r="C1690">
        <v>3806.88</v>
      </c>
    </row>
    <row r="1691" spans="1:3">
      <c r="A1691" s="685" t="s">
        <v>1529</v>
      </c>
      <c r="B1691" s="686">
        <v>20</v>
      </c>
      <c r="C1691">
        <v>3806.88</v>
      </c>
    </row>
    <row r="1692" spans="1:3">
      <c r="A1692" s="685" t="s">
        <v>1530</v>
      </c>
      <c r="B1692" s="686">
        <v>20</v>
      </c>
      <c r="C1692">
        <v>4629.9014999999999</v>
      </c>
    </row>
    <row r="1693" spans="1:3">
      <c r="A1693" s="685" t="s">
        <v>1530</v>
      </c>
      <c r="B1693" s="686">
        <v>20</v>
      </c>
      <c r="C1693">
        <v>4629.9014999999999</v>
      </c>
    </row>
    <row r="1694" spans="1:3">
      <c r="A1694" s="685" t="s">
        <v>1530</v>
      </c>
      <c r="B1694" s="686">
        <v>20</v>
      </c>
      <c r="C1694">
        <v>4629.9014999999999</v>
      </c>
    </row>
    <row r="1695" spans="1:3">
      <c r="A1695" s="685" t="s">
        <v>1530</v>
      </c>
      <c r="B1695" s="686">
        <v>20</v>
      </c>
      <c r="C1695">
        <v>4629.9014999999999</v>
      </c>
    </row>
    <row r="1696" spans="1:3">
      <c r="A1696" s="685" t="s">
        <v>1530</v>
      </c>
      <c r="B1696" s="686">
        <v>20</v>
      </c>
      <c r="C1696">
        <v>4629.9014999999999</v>
      </c>
    </row>
    <row r="1697" spans="1:3">
      <c r="A1697" s="685" t="s">
        <v>1530</v>
      </c>
      <c r="B1697" s="686">
        <v>20</v>
      </c>
      <c r="C1697">
        <v>4629.9014999999999</v>
      </c>
    </row>
    <row r="1698" spans="1:3">
      <c r="A1698" s="685" t="s">
        <v>1530</v>
      </c>
      <c r="B1698" s="686">
        <v>20</v>
      </c>
      <c r="C1698">
        <v>4629.9014999999999</v>
      </c>
    </row>
    <row r="1699" spans="1:3">
      <c r="A1699" s="685" t="s">
        <v>1531</v>
      </c>
      <c r="B1699" s="686">
        <v>23</v>
      </c>
      <c r="C1699">
        <v>5150.1030000000001</v>
      </c>
    </row>
    <row r="1700" spans="1:3">
      <c r="A1700" s="685" t="s">
        <v>1531</v>
      </c>
      <c r="B1700" s="686">
        <v>23</v>
      </c>
      <c r="C1700">
        <v>5150.1030000000001</v>
      </c>
    </row>
    <row r="1701" spans="1:3">
      <c r="A1701" s="685" t="s">
        <v>1531</v>
      </c>
      <c r="B1701" s="686">
        <v>23</v>
      </c>
      <c r="C1701">
        <v>5150.1030000000001</v>
      </c>
    </row>
    <row r="1702" spans="1:3">
      <c r="A1702" s="685" t="s">
        <v>1531</v>
      </c>
      <c r="B1702" s="686">
        <v>23</v>
      </c>
      <c r="C1702">
        <v>5150.1030000000001</v>
      </c>
    </row>
    <row r="1703" spans="1:3">
      <c r="A1703" s="685" t="s">
        <v>1531</v>
      </c>
      <c r="B1703" s="686">
        <v>23</v>
      </c>
      <c r="C1703">
        <v>5150.1030000000001</v>
      </c>
    </row>
    <row r="1704" spans="1:3">
      <c r="A1704" s="685" t="s">
        <v>1531</v>
      </c>
      <c r="B1704" s="686">
        <v>23</v>
      </c>
      <c r="C1704">
        <v>5150.1030000000001</v>
      </c>
    </row>
    <row r="1705" spans="1:3">
      <c r="A1705" s="685" t="s">
        <v>1531</v>
      </c>
      <c r="B1705" s="686">
        <v>23</v>
      </c>
      <c r="C1705">
        <v>5150.1030000000001</v>
      </c>
    </row>
    <row r="1706" spans="1:3">
      <c r="A1706" s="685" t="s">
        <v>1532</v>
      </c>
      <c r="B1706" s="686">
        <v>32</v>
      </c>
      <c r="C1706">
        <v>5902.8270000000002</v>
      </c>
    </row>
    <row r="1707" spans="1:3">
      <c r="A1707" s="685" t="s">
        <v>1532</v>
      </c>
      <c r="B1707" s="686">
        <v>32</v>
      </c>
      <c r="C1707">
        <v>5902.8270000000002</v>
      </c>
    </row>
    <row r="1708" spans="1:3">
      <c r="A1708" s="685" t="s">
        <v>1532</v>
      </c>
      <c r="B1708" s="686">
        <v>32</v>
      </c>
      <c r="C1708">
        <v>5902.8270000000002</v>
      </c>
    </row>
    <row r="1709" spans="1:3">
      <c r="A1709" s="685" t="s">
        <v>1533</v>
      </c>
      <c r="B1709" s="686">
        <v>30</v>
      </c>
      <c r="C1709">
        <v>9946.5555000000004</v>
      </c>
    </row>
    <row r="1710" spans="1:3">
      <c r="A1710" s="685" t="s">
        <v>1533</v>
      </c>
      <c r="B1710" s="686">
        <v>30</v>
      </c>
      <c r="C1710">
        <v>9946.5555000000004</v>
      </c>
    </row>
    <row r="1711" spans="1:3">
      <c r="A1711" s="685" t="s">
        <v>1533</v>
      </c>
      <c r="B1711" s="686">
        <v>30</v>
      </c>
      <c r="C1711">
        <v>9946.5555000000004</v>
      </c>
    </row>
    <row r="1712" spans="1:3">
      <c r="A1712" s="685" t="s">
        <v>1533</v>
      </c>
      <c r="B1712" s="686">
        <v>30</v>
      </c>
      <c r="C1712">
        <v>9946.5555000000004</v>
      </c>
    </row>
    <row r="1713" spans="1:3">
      <c r="A1713" s="685" t="s">
        <v>1533</v>
      </c>
      <c r="B1713" s="686">
        <v>30</v>
      </c>
      <c r="C1713">
        <v>9946.5555000000004</v>
      </c>
    </row>
    <row r="1714" spans="1:3">
      <c r="A1714" s="685" t="s">
        <v>1533</v>
      </c>
      <c r="B1714" s="686">
        <v>30</v>
      </c>
      <c r="C1714">
        <v>9946.5555000000004</v>
      </c>
    </row>
    <row r="1715" spans="1:3">
      <c r="A1715" s="685" t="s">
        <v>1534</v>
      </c>
      <c r="B1715" s="686">
        <v>25</v>
      </c>
      <c r="C1715">
        <v>5112.2505000000001</v>
      </c>
    </row>
    <row r="1716" spans="1:3">
      <c r="A1716" s="685" t="s">
        <v>1534</v>
      </c>
      <c r="B1716" s="686">
        <v>25</v>
      </c>
      <c r="C1716">
        <v>5112.2505000000001</v>
      </c>
    </row>
    <row r="1717" spans="1:3">
      <c r="A1717" s="685" t="s">
        <v>1534</v>
      </c>
      <c r="B1717" s="686">
        <v>25</v>
      </c>
      <c r="C1717">
        <v>5112.2505000000001</v>
      </c>
    </row>
    <row r="1718" spans="1:3">
      <c r="A1718" s="685" t="s">
        <v>1535</v>
      </c>
      <c r="B1718" s="686">
        <v>30</v>
      </c>
      <c r="C1718">
        <v>5693.0159999999996</v>
      </c>
    </row>
    <row r="1719" spans="1:3">
      <c r="A1719" s="685" t="s">
        <v>1535</v>
      </c>
      <c r="B1719" s="686">
        <v>30</v>
      </c>
      <c r="C1719">
        <v>5693.0159999999996</v>
      </c>
    </row>
    <row r="1720" spans="1:3">
      <c r="A1720" s="685" t="s">
        <v>1535</v>
      </c>
      <c r="B1720" s="686">
        <v>30</v>
      </c>
      <c r="C1720">
        <v>5693.0159999999996</v>
      </c>
    </row>
    <row r="1721" spans="1:3">
      <c r="A1721" s="685" t="s">
        <v>1536</v>
      </c>
      <c r="B1721" s="686">
        <v>12</v>
      </c>
      <c r="C1721">
        <v>2672.3865000000001</v>
      </c>
    </row>
    <row r="1722" spans="1:3">
      <c r="A1722" s="685" t="s">
        <v>1536</v>
      </c>
      <c r="B1722" s="686">
        <v>12</v>
      </c>
      <c r="C1722">
        <v>2672.3865000000001</v>
      </c>
    </row>
    <row r="1723" spans="1:3">
      <c r="A1723" s="685" t="s">
        <v>1536</v>
      </c>
      <c r="B1723" s="686">
        <v>12</v>
      </c>
      <c r="C1723">
        <v>2672.3865000000001</v>
      </c>
    </row>
    <row r="1724" spans="1:3">
      <c r="A1724" s="685" t="s">
        <v>1537</v>
      </c>
      <c r="B1724" s="686">
        <v>13</v>
      </c>
      <c r="C1724">
        <v>2899.5014999999999</v>
      </c>
    </row>
    <row r="1725" spans="1:3">
      <c r="A1725" s="685" t="s">
        <v>1537</v>
      </c>
      <c r="B1725" s="686">
        <v>13</v>
      </c>
      <c r="C1725">
        <v>2899.5014999999999</v>
      </c>
    </row>
    <row r="1726" spans="1:3">
      <c r="A1726" s="685" t="s">
        <v>1537</v>
      </c>
      <c r="B1726" s="686">
        <v>13</v>
      </c>
      <c r="C1726">
        <v>2899.5014999999999</v>
      </c>
    </row>
    <row r="1727" spans="1:3">
      <c r="A1727" s="685" t="s">
        <v>1538</v>
      </c>
      <c r="B1727" s="686">
        <v>20</v>
      </c>
      <c r="C1727">
        <v>4466.5950000000003</v>
      </c>
    </row>
    <row r="1728" spans="1:3">
      <c r="A1728" s="685" t="s">
        <v>1538</v>
      </c>
      <c r="B1728" s="686">
        <v>20</v>
      </c>
      <c r="C1728">
        <v>4466.5950000000003</v>
      </c>
    </row>
    <row r="1729" spans="1:3">
      <c r="A1729" s="685" t="s">
        <v>1538</v>
      </c>
      <c r="B1729" s="686">
        <v>20</v>
      </c>
      <c r="C1729">
        <v>4466.5950000000003</v>
      </c>
    </row>
    <row r="1730" spans="1:3">
      <c r="A1730" s="685" t="s">
        <v>1539</v>
      </c>
      <c r="B1730" s="686">
        <v>25</v>
      </c>
      <c r="C1730">
        <v>7398.5415000000003</v>
      </c>
    </row>
    <row r="1731" spans="1:3">
      <c r="A1731" s="685" t="s">
        <v>1539</v>
      </c>
      <c r="B1731" s="686">
        <v>25</v>
      </c>
      <c r="C1731">
        <v>7398.5415000000003</v>
      </c>
    </row>
    <row r="1732" spans="1:3">
      <c r="A1732" s="685" t="s">
        <v>1539</v>
      </c>
      <c r="B1732" s="686">
        <v>25</v>
      </c>
      <c r="C1732">
        <v>7398.5415000000003</v>
      </c>
    </row>
    <row r="1733" spans="1:3">
      <c r="A1733" s="685" t="s">
        <v>1540</v>
      </c>
      <c r="B1733" s="686">
        <v>40</v>
      </c>
      <c r="C1733">
        <v>13618.248</v>
      </c>
    </row>
    <row r="1734" spans="1:3">
      <c r="A1734" s="685" t="s">
        <v>1540</v>
      </c>
      <c r="B1734" s="686">
        <v>40</v>
      </c>
      <c r="C1734">
        <v>13618.248</v>
      </c>
    </row>
    <row r="1735" spans="1:3">
      <c r="A1735" s="685" t="s">
        <v>1540</v>
      </c>
      <c r="B1735" s="686">
        <v>40</v>
      </c>
      <c r="C1735">
        <v>13618.248</v>
      </c>
    </row>
    <row r="1736" spans="1:3">
      <c r="A1736" s="685" t="s">
        <v>1541</v>
      </c>
      <c r="B1736" s="686">
        <v>35</v>
      </c>
      <c r="C1736">
        <v>10170.425999999999</v>
      </c>
    </row>
    <row r="1737" spans="1:3">
      <c r="A1737" s="685" t="s">
        <v>1541</v>
      </c>
      <c r="B1737" s="686">
        <v>35</v>
      </c>
      <c r="C1737">
        <v>10170.425999999999</v>
      </c>
    </row>
    <row r="1738" spans="1:3">
      <c r="A1738" s="685" t="s">
        <v>1541</v>
      </c>
      <c r="B1738" s="686">
        <v>35</v>
      </c>
      <c r="C1738">
        <v>10170.425999999999</v>
      </c>
    </row>
    <row r="1739" spans="1:3">
      <c r="A1739" s="685" t="s">
        <v>1542</v>
      </c>
      <c r="B1739" s="686">
        <v>60</v>
      </c>
      <c r="C1739">
        <v>18537.9915</v>
      </c>
    </row>
    <row r="1740" spans="1:3">
      <c r="A1740" s="685" t="s">
        <v>1542</v>
      </c>
      <c r="B1740" s="686">
        <v>60</v>
      </c>
      <c r="C1740">
        <v>18537.9915</v>
      </c>
    </row>
    <row r="1741" spans="1:3">
      <c r="A1741" s="685" t="s">
        <v>1542</v>
      </c>
      <c r="B1741" s="686">
        <v>60</v>
      </c>
      <c r="C1741">
        <v>18537.9915</v>
      </c>
    </row>
    <row r="1742" spans="1:3">
      <c r="A1742" s="685" t="s">
        <v>1543</v>
      </c>
      <c r="B1742" s="686">
        <v>40</v>
      </c>
      <c r="C1742">
        <v>11727.786</v>
      </c>
    </row>
    <row r="1743" spans="1:3">
      <c r="A1743" s="685" t="s">
        <v>1543</v>
      </c>
      <c r="B1743" s="686">
        <v>40</v>
      </c>
      <c r="C1743">
        <v>11727.786</v>
      </c>
    </row>
    <row r="1744" spans="1:3">
      <c r="A1744" s="685" t="s">
        <v>1543</v>
      </c>
      <c r="B1744" s="686">
        <v>40</v>
      </c>
      <c r="C1744">
        <v>11727.786</v>
      </c>
    </row>
    <row r="1745" spans="1:3">
      <c r="A1745" s="685" t="s">
        <v>1544</v>
      </c>
      <c r="B1745" s="686">
        <v>27</v>
      </c>
      <c r="C1745">
        <v>8027.9745000000003</v>
      </c>
    </row>
    <row r="1746" spans="1:3">
      <c r="A1746" s="685" t="s">
        <v>1544</v>
      </c>
      <c r="B1746" s="686">
        <v>27</v>
      </c>
      <c r="C1746">
        <v>8027.9745000000003</v>
      </c>
    </row>
    <row r="1747" spans="1:3">
      <c r="A1747" s="685" t="s">
        <v>1544</v>
      </c>
      <c r="B1747" s="686">
        <v>27</v>
      </c>
      <c r="C1747">
        <v>8027.9745000000003</v>
      </c>
    </row>
    <row r="1748" spans="1:3">
      <c r="A1748" s="685" t="s">
        <v>1545</v>
      </c>
      <c r="B1748" s="686">
        <v>47</v>
      </c>
      <c r="C1748">
        <v>12790.9005</v>
      </c>
    </row>
    <row r="1749" spans="1:3">
      <c r="A1749" s="685" t="s">
        <v>1545</v>
      </c>
      <c r="B1749" s="686">
        <v>47</v>
      </c>
      <c r="C1749">
        <v>12790.9005</v>
      </c>
    </row>
    <row r="1750" spans="1:3">
      <c r="A1750" s="685" t="s">
        <v>1545</v>
      </c>
      <c r="B1750" s="686">
        <v>47</v>
      </c>
      <c r="C1750">
        <v>12790.9005</v>
      </c>
    </row>
    <row r="1751" spans="1:3">
      <c r="A1751" s="685" t="s">
        <v>1546</v>
      </c>
      <c r="B1751" s="686">
        <v>45</v>
      </c>
      <c r="C1751">
        <v>12532.422</v>
      </c>
    </row>
    <row r="1752" spans="1:3">
      <c r="A1752" s="685" t="s">
        <v>1546</v>
      </c>
      <c r="B1752" s="686">
        <v>45</v>
      </c>
      <c r="C1752">
        <v>12532.422</v>
      </c>
    </row>
    <row r="1753" spans="1:3">
      <c r="A1753" s="685" t="s">
        <v>1546</v>
      </c>
      <c r="B1753" s="686">
        <v>45</v>
      </c>
      <c r="C1753">
        <v>12532.422</v>
      </c>
    </row>
    <row r="1754" spans="1:3">
      <c r="A1754" s="685" t="s">
        <v>1547</v>
      </c>
      <c r="B1754" s="686">
        <v>40</v>
      </c>
      <c r="C1754">
        <v>10693.871999999999</v>
      </c>
    </row>
    <row r="1755" spans="1:3">
      <c r="A1755" s="685" t="s">
        <v>1547</v>
      </c>
      <c r="B1755" s="686">
        <v>40</v>
      </c>
      <c r="C1755">
        <v>10693.871999999999</v>
      </c>
    </row>
    <row r="1756" spans="1:3">
      <c r="A1756" s="685" t="s">
        <v>1547</v>
      </c>
      <c r="B1756" s="686">
        <v>40</v>
      </c>
      <c r="C1756">
        <v>10693.871999999999</v>
      </c>
    </row>
    <row r="1757" spans="1:3">
      <c r="A1757" s="685" t="s">
        <v>1548</v>
      </c>
      <c r="B1757" s="686">
        <v>55</v>
      </c>
      <c r="C1757">
        <v>15107.4735</v>
      </c>
    </row>
    <row r="1758" spans="1:3">
      <c r="A1758" s="685" t="s">
        <v>1548</v>
      </c>
      <c r="B1758" s="686">
        <v>55</v>
      </c>
      <c r="C1758">
        <v>15107.4735</v>
      </c>
    </row>
    <row r="1759" spans="1:3">
      <c r="A1759" s="685" t="s">
        <v>1548</v>
      </c>
      <c r="B1759" s="686">
        <v>55</v>
      </c>
      <c r="C1759">
        <v>15107.4735</v>
      </c>
    </row>
    <row r="1760" spans="1:3">
      <c r="A1760" s="685" t="s">
        <v>1549</v>
      </c>
      <c r="B1760" s="686">
        <v>40</v>
      </c>
      <c r="C1760">
        <v>10271.005499999999</v>
      </c>
    </row>
    <row r="1761" spans="1:3">
      <c r="A1761" s="685" t="s">
        <v>1549</v>
      </c>
      <c r="B1761" s="686">
        <v>40</v>
      </c>
      <c r="C1761">
        <v>10271.005499999999</v>
      </c>
    </row>
    <row r="1762" spans="1:3">
      <c r="A1762" s="685" t="s">
        <v>1549</v>
      </c>
      <c r="B1762" s="686">
        <v>40</v>
      </c>
      <c r="C1762">
        <v>10271.005499999999</v>
      </c>
    </row>
    <row r="1763" spans="1:3">
      <c r="A1763" s="685" t="s">
        <v>1550</v>
      </c>
      <c r="B1763" s="686">
        <v>47</v>
      </c>
      <c r="C1763">
        <v>12828.753000000001</v>
      </c>
    </row>
    <row r="1764" spans="1:3">
      <c r="A1764" s="685" t="s">
        <v>1550</v>
      </c>
      <c r="B1764" s="686">
        <v>47</v>
      </c>
      <c r="C1764">
        <v>12828.753000000001</v>
      </c>
    </row>
    <row r="1765" spans="1:3">
      <c r="A1765" s="685" t="s">
        <v>1550</v>
      </c>
      <c r="B1765" s="686">
        <v>47</v>
      </c>
      <c r="C1765">
        <v>12828.753000000001</v>
      </c>
    </row>
    <row r="1766" spans="1:3">
      <c r="A1766" s="685" t="s">
        <v>1551</v>
      </c>
      <c r="B1766" s="686">
        <v>35</v>
      </c>
      <c r="C1766">
        <v>8467.0635000000002</v>
      </c>
    </row>
    <row r="1767" spans="1:3">
      <c r="A1767" s="685" t="s">
        <v>1551</v>
      </c>
      <c r="B1767" s="686">
        <v>35</v>
      </c>
      <c r="C1767">
        <v>8467.0635000000002</v>
      </c>
    </row>
    <row r="1768" spans="1:3">
      <c r="A1768" s="685" t="s">
        <v>1551</v>
      </c>
      <c r="B1768" s="686">
        <v>35</v>
      </c>
      <c r="C1768">
        <v>8467.0635000000002</v>
      </c>
    </row>
    <row r="1769" spans="1:3">
      <c r="A1769" s="685" t="s">
        <v>1552</v>
      </c>
      <c r="B1769" s="686">
        <v>70</v>
      </c>
      <c r="C1769">
        <v>16118.675999999999</v>
      </c>
    </row>
    <row r="1770" spans="1:3">
      <c r="A1770" s="685" t="s">
        <v>1552</v>
      </c>
      <c r="B1770" s="686">
        <v>70</v>
      </c>
      <c r="C1770">
        <v>16118.675999999999</v>
      </c>
    </row>
    <row r="1771" spans="1:3">
      <c r="A1771" s="685" t="s">
        <v>1552</v>
      </c>
      <c r="B1771" s="686">
        <v>70</v>
      </c>
      <c r="C1771">
        <v>16118.675999999999</v>
      </c>
    </row>
    <row r="1772" spans="1:3">
      <c r="A1772" s="685" t="s">
        <v>1553</v>
      </c>
      <c r="B1772" s="686">
        <v>20</v>
      </c>
      <c r="C1772">
        <v>4468.7579999999998</v>
      </c>
    </row>
    <row r="1773" spans="1:3">
      <c r="A1773" s="685" t="s">
        <v>1553</v>
      </c>
      <c r="B1773" s="686">
        <v>20</v>
      </c>
      <c r="C1773">
        <v>4468.7579999999998</v>
      </c>
    </row>
    <row r="1774" spans="1:3">
      <c r="A1774" s="685" t="s">
        <v>1553</v>
      </c>
      <c r="B1774" s="686">
        <v>20</v>
      </c>
      <c r="C1774">
        <v>4468.7579999999998</v>
      </c>
    </row>
    <row r="1775" spans="1:3">
      <c r="A1775" s="685" t="s">
        <v>1554</v>
      </c>
      <c r="B1775" s="686">
        <v>17</v>
      </c>
      <c r="C1775">
        <v>5032.2195000000002</v>
      </c>
    </row>
    <row r="1776" spans="1:3">
      <c r="A1776" s="685" t="s">
        <v>1554</v>
      </c>
      <c r="B1776" s="686">
        <v>17</v>
      </c>
      <c r="C1776">
        <v>5032.2195000000002</v>
      </c>
    </row>
    <row r="1777" spans="1:3">
      <c r="A1777" s="685" t="s">
        <v>1554</v>
      </c>
      <c r="B1777" s="686">
        <v>17</v>
      </c>
      <c r="C1777">
        <v>5032.2195000000002</v>
      </c>
    </row>
    <row r="1778" spans="1:3">
      <c r="A1778" s="685" t="s">
        <v>1555</v>
      </c>
      <c r="B1778" s="686">
        <v>105</v>
      </c>
      <c r="C1778">
        <v>15982.406999999999</v>
      </c>
    </row>
    <row r="1779" spans="1:3">
      <c r="A1779" s="685" t="s">
        <v>1555</v>
      </c>
      <c r="B1779" s="686">
        <v>105</v>
      </c>
      <c r="C1779">
        <v>15982.406999999999</v>
      </c>
    </row>
    <row r="1780" spans="1:3">
      <c r="A1780" s="685" t="s">
        <v>1555</v>
      </c>
      <c r="B1780" s="686">
        <v>105</v>
      </c>
      <c r="C1780">
        <v>15982.406999999999</v>
      </c>
    </row>
    <row r="1781" spans="1:3">
      <c r="A1781" s="685" t="s">
        <v>1556</v>
      </c>
      <c r="B1781" s="686">
        <v>115</v>
      </c>
      <c r="C1781">
        <v>20107.248</v>
      </c>
    </row>
    <row r="1782" spans="1:3">
      <c r="A1782" s="685" t="s">
        <v>1556</v>
      </c>
      <c r="B1782" s="686">
        <v>115</v>
      </c>
      <c r="C1782">
        <v>20107.248</v>
      </c>
    </row>
    <row r="1783" spans="1:3">
      <c r="A1783" s="685" t="s">
        <v>1556</v>
      </c>
      <c r="B1783" s="686">
        <v>115</v>
      </c>
      <c r="C1783">
        <v>20107.248</v>
      </c>
    </row>
    <row r="1784" spans="1:3">
      <c r="A1784" s="685" t="s">
        <v>1557</v>
      </c>
      <c r="B1784" s="686">
        <v>70</v>
      </c>
      <c r="C1784">
        <v>10409.4375</v>
      </c>
    </row>
    <row r="1785" spans="1:3">
      <c r="A1785" s="685" t="s">
        <v>1557</v>
      </c>
      <c r="B1785" s="686">
        <v>70</v>
      </c>
      <c r="C1785">
        <v>10409.4375</v>
      </c>
    </row>
    <row r="1786" spans="1:3">
      <c r="A1786" s="685" t="s">
        <v>1557</v>
      </c>
      <c r="B1786" s="686">
        <v>70</v>
      </c>
      <c r="C1786">
        <v>10409.4375</v>
      </c>
    </row>
    <row r="1787" spans="1:3">
      <c r="A1787" s="685" t="s">
        <v>1558</v>
      </c>
      <c r="B1787" s="686">
        <v>60</v>
      </c>
      <c r="C1787">
        <v>11828.3655</v>
      </c>
    </row>
    <row r="1788" spans="1:3">
      <c r="A1788" s="685" t="s">
        <v>1558</v>
      </c>
      <c r="B1788" s="686">
        <v>60</v>
      </c>
      <c r="C1788">
        <v>11828.3655</v>
      </c>
    </row>
    <row r="1789" spans="1:3">
      <c r="A1789" s="685" t="s">
        <v>1558</v>
      </c>
      <c r="B1789" s="686">
        <v>60</v>
      </c>
      <c r="C1789">
        <v>11828.3655</v>
      </c>
    </row>
    <row r="1790" spans="1:3">
      <c r="A1790" s="685" t="s">
        <v>1559</v>
      </c>
      <c r="B1790" s="686">
        <v>45</v>
      </c>
      <c r="C1790">
        <v>7834.3860000000004</v>
      </c>
    </row>
    <row r="1791" spans="1:3">
      <c r="A1791" s="685" t="s">
        <v>1559</v>
      </c>
      <c r="B1791" s="686">
        <v>45</v>
      </c>
      <c r="C1791">
        <v>7834.3860000000004</v>
      </c>
    </row>
    <row r="1792" spans="1:3">
      <c r="A1792" s="685" t="s">
        <v>1559</v>
      </c>
      <c r="B1792" s="686">
        <v>45</v>
      </c>
      <c r="C1792">
        <v>7834.3860000000004</v>
      </c>
    </row>
    <row r="1793" spans="1:3">
      <c r="A1793" s="685" t="s">
        <v>1560</v>
      </c>
      <c r="B1793" s="686">
        <v>65</v>
      </c>
      <c r="C1793">
        <v>16943.860499999999</v>
      </c>
    </row>
    <row r="1794" spans="1:3">
      <c r="A1794" s="685" t="s">
        <v>1560</v>
      </c>
      <c r="B1794" s="686">
        <v>65</v>
      </c>
      <c r="C1794">
        <v>16943.860499999999</v>
      </c>
    </row>
    <row r="1795" spans="1:3">
      <c r="A1795" s="685" t="s">
        <v>1560</v>
      </c>
      <c r="B1795" s="686">
        <v>65</v>
      </c>
      <c r="C1795">
        <v>16943.860499999999</v>
      </c>
    </row>
    <row r="1796" spans="1:3">
      <c r="A1796" s="685" t="s">
        <v>1561</v>
      </c>
      <c r="B1796" s="686">
        <v>50</v>
      </c>
      <c r="C1796">
        <v>14116.8195</v>
      </c>
    </row>
    <row r="1797" spans="1:3">
      <c r="A1797" s="685" t="s">
        <v>1561</v>
      </c>
      <c r="B1797" s="686">
        <v>50</v>
      </c>
      <c r="C1797">
        <v>14116.8195</v>
      </c>
    </row>
    <row r="1798" spans="1:3">
      <c r="A1798" s="685" t="s">
        <v>1561</v>
      </c>
      <c r="B1798" s="686">
        <v>50</v>
      </c>
      <c r="C1798">
        <v>14116.8195</v>
      </c>
    </row>
    <row r="1799" spans="1:3">
      <c r="A1799" s="685" t="s">
        <v>1562</v>
      </c>
      <c r="B1799" s="686">
        <v>55</v>
      </c>
      <c r="C1799">
        <v>10326.162</v>
      </c>
    </row>
    <row r="1800" spans="1:3">
      <c r="A1800" s="685" t="s">
        <v>1562</v>
      </c>
      <c r="B1800" s="686">
        <v>55</v>
      </c>
      <c r="C1800">
        <v>10326.162</v>
      </c>
    </row>
    <row r="1801" spans="1:3">
      <c r="A1801" s="685" t="s">
        <v>1562</v>
      </c>
      <c r="B1801" s="686">
        <v>55</v>
      </c>
      <c r="C1801">
        <v>10326.162</v>
      </c>
    </row>
    <row r="1802" spans="1:3">
      <c r="A1802" s="685" t="s">
        <v>1563</v>
      </c>
      <c r="B1802" s="686">
        <v>50</v>
      </c>
      <c r="C1802">
        <v>14762.475</v>
      </c>
    </row>
    <row r="1803" spans="1:3">
      <c r="A1803" s="685" t="s">
        <v>1563</v>
      </c>
      <c r="B1803" s="686">
        <v>50</v>
      </c>
      <c r="C1803">
        <v>14762.475</v>
      </c>
    </row>
    <row r="1804" spans="1:3">
      <c r="A1804" s="685" t="s">
        <v>1563</v>
      </c>
      <c r="B1804" s="686">
        <v>50</v>
      </c>
      <c r="C1804">
        <v>14762.475</v>
      </c>
    </row>
    <row r="1805" spans="1:3">
      <c r="A1805" s="685" t="s">
        <v>1564</v>
      </c>
      <c r="B1805" s="686">
        <v>70</v>
      </c>
      <c r="C1805">
        <v>14652.162</v>
      </c>
    </row>
    <row r="1806" spans="1:3">
      <c r="A1806" s="685" t="s">
        <v>1564</v>
      </c>
      <c r="B1806" s="686">
        <v>70</v>
      </c>
      <c r="C1806">
        <v>14652.162</v>
      </c>
    </row>
    <row r="1807" spans="1:3">
      <c r="A1807" s="685" t="s">
        <v>1564</v>
      </c>
      <c r="B1807" s="686">
        <v>70</v>
      </c>
      <c r="C1807">
        <v>14652.162</v>
      </c>
    </row>
    <row r="1808" spans="1:3">
      <c r="A1808" s="685" t="s">
        <v>1565</v>
      </c>
      <c r="B1808" s="686">
        <v>75</v>
      </c>
      <c r="C1808">
        <v>15885.072</v>
      </c>
    </row>
    <row r="1809" spans="1:3">
      <c r="A1809" s="685" t="s">
        <v>1565</v>
      </c>
      <c r="B1809" s="686">
        <v>75</v>
      </c>
      <c r="C1809">
        <v>15885.072</v>
      </c>
    </row>
    <row r="1810" spans="1:3">
      <c r="A1810" s="685" t="s">
        <v>1565</v>
      </c>
      <c r="B1810" s="686">
        <v>75</v>
      </c>
      <c r="C1810">
        <v>15885.072</v>
      </c>
    </row>
    <row r="1811" spans="1:3">
      <c r="A1811" s="685" t="s">
        <v>1566</v>
      </c>
      <c r="B1811" s="686">
        <v>105</v>
      </c>
      <c r="C1811">
        <v>18291.409500000002</v>
      </c>
    </row>
    <row r="1812" spans="1:3">
      <c r="A1812" s="685" t="s">
        <v>1566</v>
      </c>
      <c r="B1812" s="686">
        <v>105</v>
      </c>
      <c r="C1812">
        <v>18291.409500000002</v>
      </c>
    </row>
    <row r="1813" spans="1:3">
      <c r="A1813" s="685" t="s">
        <v>1566</v>
      </c>
      <c r="B1813" s="686">
        <v>105</v>
      </c>
      <c r="C1813">
        <v>18291.409500000002</v>
      </c>
    </row>
    <row r="1814" spans="1:3">
      <c r="A1814" s="685" t="s">
        <v>1567</v>
      </c>
      <c r="B1814" s="686">
        <v>55</v>
      </c>
      <c r="C1814">
        <v>12754.129499999999</v>
      </c>
    </row>
    <row r="1815" spans="1:3">
      <c r="A1815" s="685" t="s">
        <v>1567</v>
      </c>
      <c r="B1815" s="686">
        <v>55</v>
      </c>
      <c r="C1815">
        <v>12754.129499999999</v>
      </c>
    </row>
    <row r="1816" spans="1:3">
      <c r="A1816" s="685" t="s">
        <v>1567</v>
      </c>
      <c r="B1816" s="686">
        <v>55</v>
      </c>
      <c r="C1816">
        <v>12754.129499999999</v>
      </c>
    </row>
    <row r="1817" spans="1:3">
      <c r="A1817" s="685" t="s">
        <v>1568</v>
      </c>
      <c r="B1817" s="686">
        <v>70</v>
      </c>
      <c r="C1817">
        <v>13372.747499999999</v>
      </c>
    </row>
    <row r="1818" spans="1:3">
      <c r="A1818" s="685" t="s">
        <v>1568</v>
      </c>
      <c r="B1818" s="686">
        <v>70</v>
      </c>
      <c r="C1818">
        <v>13372.747499999999</v>
      </c>
    </row>
    <row r="1819" spans="1:3">
      <c r="A1819" s="685" t="s">
        <v>1568</v>
      </c>
      <c r="B1819" s="686">
        <v>70</v>
      </c>
      <c r="C1819">
        <v>13372.747499999999</v>
      </c>
    </row>
    <row r="1820" spans="1:3">
      <c r="A1820" s="685" t="s">
        <v>1569</v>
      </c>
      <c r="B1820" s="686">
        <v>90</v>
      </c>
      <c r="C1820">
        <v>14503.996499999999</v>
      </c>
    </row>
    <row r="1821" spans="1:3">
      <c r="A1821" s="685" t="s">
        <v>1569</v>
      </c>
      <c r="B1821" s="686">
        <v>90</v>
      </c>
      <c r="C1821">
        <v>14503.996499999999</v>
      </c>
    </row>
    <row r="1822" spans="1:3">
      <c r="A1822" s="685" t="s">
        <v>1569</v>
      </c>
      <c r="B1822" s="686">
        <v>90</v>
      </c>
      <c r="C1822">
        <v>14503.996499999999</v>
      </c>
    </row>
    <row r="1823" spans="1:3">
      <c r="A1823" s="685" t="s">
        <v>1570</v>
      </c>
      <c r="B1823" s="686">
        <v>120</v>
      </c>
      <c r="C1823">
        <v>24169.362000000001</v>
      </c>
    </row>
    <row r="1824" spans="1:3">
      <c r="A1824" s="685" t="s">
        <v>1570</v>
      </c>
      <c r="B1824" s="686">
        <v>120</v>
      </c>
      <c r="C1824">
        <v>24169.362000000001</v>
      </c>
    </row>
    <row r="1825" spans="1:3">
      <c r="A1825" s="685" t="s">
        <v>1570</v>
      </c>
      <c r="B1825" s="686">
        <v>120</v>
      </c>
      <c r="C1825">
        <v>24169.362000000001</v>
      </c>
    </row>
    <row r="1826" spans="1:3">
      <c r="A1826" s="685" t="s">
        <v>1571</v>
      </c>
      <c r="B1826" s="686">
        <v>65</v>
      </c>
      <c r="C1826">
        <v>14360.156999999999</v>
      </c>
    </row>
    <row r="1827" spans="1:3">
      <c r="A1827" s="685" t="s">
        <v>1571</v>
      </c>
      <c r="B1827" s="686">
        <v>65</v>
      </c>
      <c r="C1827">
        <v>14360.156999999999</v>
      </c>
    </row>
    <row r="1828" spans="1:3">
      <c r="A1828" s="685" t="s">
        <v>1571</v>
      </c>
      <c r="B1828" s="686">
        <v>65</v>
      </c>
      <c r="C1828">
        <v>14360.156999999999</v>
      </c>
    </row>
    <row r="1829" spans="1:3">
      <c r="A1829" s="685" t="s">
        <v>1572</v>
      </c>
      <c r="B1829" s="686">
        <v>105</v>
      </c>
      <c r="C1829">
        <v>22735.293000000001</v>
      </c>
    </row>
    <row r="1830" spans="1:3">
      <c r="A1830" s="685" t="s">
        <v>1572</v>
      </c>
      <c r="B1830" s="686">
        <v>105</v>
      </c>
      <c r="C1830">
        <v>22735.293000000001</v>
      </c>
    </row>
    <row r="1831" spans="1:3">
      <c r="A1831" s="685" t="s">
        <v>1572</v>
      </c>
      <c r="B1831" s="686">
        <v>105</v>
      </c>
      <c r="C1831">
        <v>22735.293000000001</v>
      </c>
    </row>
    <row r="1832" spans="1:3">
      <c r="A1832" s="685" t="s">
        <v>1573</v>
      </c>
      <c r="B1832" s="686">
        <v>2</v>
      </c>
      <c r="C1832">
        <v>9825.4274999999998</v>
      </c>
    </row>
    <row r="1833" spans="1:3">
      <c r="A1833" s="685" t="s">
        <v>1574</v>
      </c>
      <c r="B1833" s="686">
        <v>15</v>
      </c>
      <c r="C1833">
        <v>2332.7955000000002</v>
      </c>
    </row>
    <row r="1834" spans="1:3">
      <c r="A1834" s="685" t="s">
        <v>1574</v>
      </c>
      <c r="B1834" s="686">
        <v>15</v>
      </c>
      <c r="C1834">
        <v>2332.7955000000002</v>
      </c>
    </row>
    <row r="1835" spans="1:3">
      <c r="A1835" s="685" t="s">
        <v>1574</v>
      </c>
      <c r="B1835" s="686">
        <v>15</v>
      </c>
      <c r="C1835">
        <v>2332.7955000000002</v>
      </c>
    </row>
    <row r="1836" spans="1:3">
      <c r="A1836" s="685" t="s">
        <v>1574</v>
      </c>
      <c r="B1836" s="686">
        <v>15</v>
      </c>
      <c r="C1836">
        <v>2332.7955000000002</v>
      </c>
    </row>
    <row r="1837" spans="1:3">
      <c r="A1837" s="685" t="s">
        <v>1574</v>
      </c>
      <c r="B1837" s="686">
        <v>15</v>
      </c>
      <c r="C1837">
        <v>2332.7955000000002</v>
      </c>
    </row>
    <row r="1838" spans="1:3">
      <c r="A1838" s="685" t="s">
        <v>1574</v>
      </c>
      <c r="B1838" s="686">
        <v>15</v>
      </c>
      <c r="C1838">
        <v>2332.7955000000002</v>
      </c>
    </row>
    <row r="1839" spans="1:3">
      <c r="A1839" s="685" t="s">
        <v>1574</v>
      </c>
      <c r="B1839" s="686">
        <v>15</v>
      </c>
      <c r="C1839">
        <v>2332.7955000000002</v>
      </c>
    </row>
    <row r="1840" spans="1:3">
      <c r="A1840" s="685" t="s">
        <v>1575</v>
      </c>
      <c r="B1840" s="686">
        <v>31</v>
      </c>
      <c r="C1840">
        <v>4328.1629999999996</v>
      </c>
    </row>
    <row r="1841" spans="1:3">
      <c r="A1841" s="685" t="s">
        <v>1575</v>
      </c>
      <c r="B1841" s="686">
        <v>31</v>
      </c>
      <c r="C1841">
        <v>4328.1629999999996</v>
      </c>
    </row>
    <row r="1842" spans="1:3">
      <c r="A1842" s="685" t="s">
        <v>1575</v>
      </c>
      <c r="B1842" s="686">
        <v>31</v>
      </c>
      <c r="C1842">
        <v>4328.1629999999996</v>
      </c>
    </row>
    <row r="1843" spans="1:3">
      <c r="A1843" s="685" t="s">
        <v>1575</v>
      </c>
      <c r="B1843" s="686">
        <v>31</v>
      </c>
      <c r="C1843">
        <v>4328.1629999999996</v>
      </c>
    </row>
    <row r="1844" spans="1:3">
      <c r="A1844" s="685" t="s">
        <v>1575</v>
      </c>
      <c r="B1844" s="686">
        <v>31</v>
      </c>
      <c r="C1844">
        <v>4328.1629999999996</v>
      </c>
    </row>
    <row r="1845" spans="1:3">
      <c r="A1845" s="685" t="s">
        <v>1575</v>
      </c>
      <c r="B1845" s="686">
        <v>31</v>
      </c>
      <c r="C1845">
        <v>4328.1629999999996</v>
      </c>
    </row>
    <row r="1846" spans="1:3">
      <c r="A1846" s="685" t="s">
        <v>1575</v>
      </c>
      <c r="B1846" s="686">
        <v>31</v>
      </c>
      <c r="C1846">
        <v>4328.1629999999996</v>
      </c>
    </row>
    <row r="1847" spans="1:3">
      <c r="A1847" s="685" t="s">
        <v>1575</v>
      </c>
      <c r="B1847" s="686">
        <v>31</v>
      </c>
      <c r="C1847">
        <v>4328.1629999999996</v>
      </c>
    </row>
    <row r="1848" spans="1:3">
      <c r="A1848" s="685" t="s">
        <v>1576</v>
      </c>
      <c r="B1848" s="686">
        <v>10</v>
      </c>
      <c r="C1848">
        <v>1661.184</v>
      </c>
    </row>
    <row r="1849" spans="1:3">
      <c r="A1849" s="685" t="s">
        <v>1576</v>
      </c>
      <c r="B1849" s="686">
        <v>10</v>
      </c>
      <c r="C1849">
        <v>1661.184</v>
      </c>
    </row>
    <row r="1850" spans="1:3">
      <c r="A1850" s="685" t="s">
        <v>1576</v>
      </c>
      <c r="B1850" s="686">
        <v>10</v>
      </c>
      <c r="C1850">
        <v>1661.184</v>
      </c>
    </row>
    <row r="1851" spans="1:3">
      <c r="A1851" s="685" t="s">
        <v>1576</v>
      </c>
      <c r="B1851" s="686">
        <v>10</v>
      </c>
      <c r="C1851">
        <v>1661.184</v>
      </c>
    </row>
    <row r="1852" spans="1:3">
      <c r="A1852" s="685" t="s">
        <v>1576</v>
      </c>
      <c r="B1852" s="686">
        <v>10</v>
      </c>
      <c r="C1852">
        <v>1661.184</v>
      </c>
    </row>
    <row r="1853" spans="1:3">
      <c r="A1853" s="685" t="s">
        <v>1576</v>
      </c>
      <c r="B1853" s="686">
        <v>10</v>
      </c>
      <c r="C1853">
        <v>1661.184</v>
      </c>
    </row>
    <row r="1854" spans="1:3">
      <c r="A1854" s="685" t="s">
        <v>1576</v>
      </c>
      <c r="B1854" s="686">
        <v>10</v>
      </c>
      <c r="C1854">
        <v>1661.184</v>
      </c>
    </row>
    <row r="1855" spans="1:3">
      <c r="A1855" s="685" t="s">
        <v>1576</v>
      </c>
      <c r="B1855" s="686">
        <v>10</v>
      </c>
      <c r="C1855">
        <v>1661.184</v>
      </c>
    </row>
    <row r="1856" spans="1:3">
      <c r="A1856" s="685" t="s">
        <v>1577</v>
      </c>
      <c r="B1856" s="686">
        <v>20</v>
      </c>
      <c r="C1856">
        <v>2934.1095</v>
      </c>
    </row>
    <row r="1857" spans="1:3">
      <c r="A1857" s="685" t="s">
        <v>1577</v>
      </c>
      <c r="B1857" s="686">
        <v>20</v>
      </c>
      <c r="C1857">
        <v>2934.1095</v>
      </c>
    </row>
    <row r="1858" spans="1:3">
      <c r="A1858" s="685" t="s">
        <v>1577</v>
      </c>
      <c r="B1858" s="686">
        <v>20</v>
      </c>
      <c r="C1858">
        <v>2934.1095</v>
      </c>
    </row>
    <row r="1859" spans="1:3">
      <c r="A1859" s="685" t="s">
        <v>1577</v>
      </c>
      <c r="B1859" s="686">
        <v>20</v>
      </c>
      <c r="C1859">
        <v>2934.1095</v>
      </c>
    </row>
    <row r="1860" spans="1:3">
      <c r="A1860" s="685" t="s">
        <v>1577</v>
      </c>
      <c r="B1860" s="686">
        <v>20</v>
      </c>
      <c r="C1860">
        <v>2934.1095</v>
      </c>
    </row>
    <row r="1861" spans="1:3">
      <c r="A1861" s="685" t="s">
        <v>1577</v>
      </c>
      <c r="B1861" s="686">
        <v>20</v>
      </c>
      <c r="C1861">
        <v>2934.1095</v>
      </c>
    </row>
    <row r="1862" spans="1:3">
      <c r="A1862" s="685" t="s">
        <v>1577</v>
      </c>
      <c r="B1862" s="686">
        <v>20</v>
      </c>
      <c r="C1862">
        <v>2934.1095</v>
      </c>
    </row>
    <row r="1863" spans="1:3">
      <c r="A1863" s="685" t="s">
        <v>1578</v>
      </c>
      <c r="B1863" s="686">
        <v>28</v>
      </c>
      <c r="C1863">
        <v>3893.4</v>
      </c>
    </row>
    <row r="1864" spans="1:3">
      <c r="A1864" s="685" t="s">
        <v>1578</v>
      </c>
      <c r="B1864" s="686">
        <v>28</v>
      </c>
      <c r="C1864">
        <v>3893.4</v>
      </c>
    </row>
    <row r="1865" spans="1:3">
      <c r="A1865" s="685" t="s">
        <v>1579</v>
      </c>
      <c r="B1865" s="686">
        <v>7</v>
      </c>
      <c r="C1865">
        <v>1103.1300000000001</v>
      </c>
    </row>
    <row r="1866" spans="1:3">
      <c r="A1866" s="685" t="s">
        <v>1579</v>
      </c>
      <c r="B1866" s="686">
        <v>7</v>
      </c>
      <c r="C1866">
        <v>1103.1300000000001</v>
      </c>
    </row>
    <row r="1867" spans="1:3">
      <c r="A1867" s="685" t="s">
        <v>1579</v>
      </c>
      <c r="B1867" s="686">
        <v>7</v>
      </c>
      <c r="C1867">
        <v>1103.1300000000001</v>
      </c>
    </row>
    <row r="1868" spans="1:3">
      <c r="A1868" s="685" t="s">
        <v>1579</v>
      </c>
      <c r="B1868" s="686">
        <v>7</v>
      </c>
      <c r="C1868">
        <v>1103.1300000000001</v>
      </c>
    </row>
    <row r="1869" spans="1:3">
      <c r="A1869" s="685" t="s">
        <v>1579</v>
      </c>
      <c r="B1869" s="686">
        <v>7</v>
      </c>
      <c r="C1869">
        <v>1103.1300000000001</v>
      </c>
    </row>
    <row r="1870" spans="1:3">
      <c r="A1870" s="685" t="s">
        <v>1579</v>
      </c>
      <c r="B1870" s="686">
        <v>7</v>
      </c>
      <c r="C1870">
        <v>1103.1300000000001</v>
      </c>
    </row>
    <row r="1871" spans="1:3">
      <c r="A1871" s="685" t="s">
        <v>1579</v>
      </c>
      <c r="B1871" s="686">
        <v>7</v>
      </c>
      <c r="C1871">
        <v>1103.1300000000001</v>
      </c>
    </row>
    <row r="1872" spans="1:3">
      <c r="A1872" s="685" t="s">
        <v>1580</v>
      </c>
      <c r="B1872" s="686">
        <v>7</v>
      </c>
      <c r="C1872">
        <v>1103.1300000000001</v>
      </c>
    </row>
    <row r="1873" spans="1:3">
      <c r="A1873" s="685" t="s">
        <v>1580</v>
      </c>
      <c r="B1873" s="686">
        <v>7</v>
      </c>
      <c r="C1873">
        <v>1103.1300000000001</v>
      </c>
    </row>
    <row r="1874" spans="1:3">
      <c r="A1874" s="685" t="s">
        <v>1580</v>
      </c>
      <c r="B1874" s="686">
        <v>7</v>
      </c>
      <c r="C1874">
        <v>1103.1300000000001</v>
      </c>
    </row>
    <row r="1875" spans="1:3">
      <c r="A1875" s="685" t="s">
        <v>1580</v>
      </c>
      <c r="B1875" s="686">
        <v>7</v>
      </c>
      <c r="C1875">
        <v>1103.1300000000001</v>
      </c>
    </row>
    <row r="1876" spans="1:3">
      <c r="A1876" s="685" t="s">
        <v>1580</v>
      </c>
      <c r="B1876" s="686">
        <v>7</v>
      </c>
      <c r="C1876">
        <v>1103.1300000000001</v>
      </c>
    </row>
    <row r="1877" spans="1:3">
      <c r="A1877" s="685" t="s">
        <v>1580</v>
      </c>
      <c r="B1877" s="686">
        <v>7</v>
      </c>
      <c r="C1877">
        <v>1103.1300000000001</v>
      </c>
    </row>
    <row r="1878" spans="1:3">
      <c r="A1878" s="685" t="s">
        <v>1580</v>
      </c>
      <c r="B1878" s="686">
        <v>7</v>
      </c>
      <c r="C1878">
        <v>1103.1300000000001</v>
      </c>
    </row>
    <row r="1879" spans="1:3">
      <c r="A1879" s="685" t="s">
        <v>1581</v>
      </c>
      <c r="B1879" s="686">
        <v>7</v>
      </c>
      <c r="C1879">
        <v>1103.1300000000001</v>
      </c>
    </row>
    <row r="1880" spans="1:3">
      <c r="A1880" s="685" t="s">
        <v>1581</v>
      </c>
      <c r="B1880" s="686">
        <v>7</v>
      </c>
      <c r="C1880">
        <v>1103.1300000000001</v>
      </c>
    </row>
    <row r="1881" spans="1:3">
      <c r="A1881" s="685" t="s">
        <v>1581</v>
      </c>
      <c r="B1881" s="686">
        <v>7</v>
      </c>
      <c r="C1881">
        <v>1103.1300000000001</v>
      </c>
    </row>
    <row r="1882" spans="1:3">
      <c r="A1882" s="685" t="s">
        <v>1581</v>
      </c>
      <c r="B1882" s="686">
        <v>7</v>
      </c>
      <c r="C1882">
        <v>1103.1300000000001</v>
      </c>
    </row>
    <row r="1883" spans="1:3">
      <c r="A1883" s="685" t="s">
        <v>1581</v>
      </c>
      <c r="B1883" s="686">
        <v>7</v>
      </c>
      <c r="C1883">
        <v>1103.1300000000001</v>
      </c>
    </row>
    <row r="1884" spans="1:3">
      <c r="A1884" s="685" t="s">
        <v>1581</v>
      </c>
      <c r="B1884" s="686">
        <v>7</v>
      </c>
      <c r="C1884">
        <v>1103.1300000000001</v>
      </c>
    </row>
    <row r="1885" spans="1:3">
      <c r="A1885" s="685" t="s">
        <v>1581</v>
      </c>
      <c r="B1885" s="686">
        <v>7</v>
      </c>
      <c r="C1885">
        <v>1103.1300000000001</v>
      </c>
    </row>
    <row r="1886" spans="1:3">
      <c r="A1886" s="685" t="s">
        <v>168</v>
      </c>
      <c r="B1886" s="686">
        <v>11</v>
      </c>
      <c r="C1886">
        <v>2833.53</v>
      </c>
    </row>
    <row r="1887" spans="1:3">
      <c r="A1887" s="685" t="s">
        <v>168</v>
      </c>
      <c r="B1887" s="686">
        <v>11</v>
      </c>
      <c r="C1887">
        <v>2833.53</v>
      </c>
    </row>
    <row r="1888" spans="1:3">
      <c r="A1888" s="685" t="s">
        <v>176</v>
      </c>
      <c r="B1888" s="686">
        <v>25</v>
      </c>
      <c r="C1888">
        <v>4474.1655000000001</v>
      </c>
    </row>
    <row r="1889" spans="1:3">
      <c r="A1889" s="685" t="s">
        <v>176</v>
      </c>
      <c r="B1889" s="686">
        <v>25</v>
      </c>
      <c r="C1889">
        <v>4474.1655000000001</v>
      </c>
    </row>
    <row r="1890" spans="1:3">
      <c r="A1890" s="685" t="s">
        <v>176</v>
      </c>
      <c r="B1890" s="686">
        <v>25</v>
      </c>
      <c r="C1890">
        <v>4474.1655000000001</v>
      </c>
    </row>
    <row r="1891" spans="1:3">
      <c r="A1891" s="685" t="s">
        <v>176</v>
      </c>
      <c r="B1891" s="686">
        <v>25</v>
      </c>
      <c r="C1891">
        <v>4474.1655000000001</v>
      </c>
    </row>
    <row r="1892" spans="1:3">
      <c r="A1892" s="685" t="s">
        <v>161</v>
      </c>
      <c r="B1892" s="686">
        <v>21</v>
      </c>
      <c r="C1892">
        <v>3829.5915</v>
      </c>
    </row>
    <row r="1893" spans="1:3">
      <c r="A1893" s="685" t="s">
        <v>161</v>
      </c>
      <c r="B1893" s="686">
        <v>21</v>
      </c>
      <c r="C1893">
        <v>3829.5915</v>
      </c>
    </row>
    <row r="1894" spans="1:3">
      <c r="A1894" s="685" t="s">
        <v>161</v>
      </c>
      <c r="B1894" s="686">
        <v>21</v>
      </c>
      <c r="C1894">
        <v>3829.5915</v>
      </c>
    </row>
    <row r="1895" spans="1:3">
      <c r="A1895" s="685" t="s">
        <v>161</v>
      </c>
      <c r="B1895" s="686">
        <v>21</v>
      </c>
      <c r="C1895">
        <v>3829.5915</v>
      </c>
    </row>
    <row r="1896" spans="1:3">
      <c r="A1896" s="685" t="s">
        <v>1582</v>
      </c>
      <c r="B1896" s="686">
        <v>7</v>
      </c>
      <c r="C1896">
        <v>2110.0065</v>
      </c>
    </row>
    <row r="1897" spans="1:3">
      <c r="A1897" s="685" t="s">
        <v>1582</v>
      </c>
      <c r="B1897" s="686">
        <v>7</v>
      </c>
      <c r="C1897">
        <v>2110.0065</v>
      </c>
    </row>
    <row r="1898" spans="1:3">
      <c r="A1898" s="685" t="s">
        <v>1582</v>
      </c>
      <c r="B1898" s="686">
        <v>7</v>
      </c>
      <c r="C1898">
        <v>2110.0065</v>
      </c>
    </row>
    <row r="1899" spans="1:3">
      <c r="A1899" s="685" t="s">
        <v>1582</v>
      </c>
      <c r="B1899" s="686">
        <v>7</v>
      </c>
      <c r="C1899">
        <v>2110.0065</v>
      </c>
    </row>
    <row r="1900" spans="1:3">
      <c r="A1900" s="685" t="s">
        <v>1582</v>
      </c>
      <c r="B1900" s="686">
        <v>7</v>
      </c>
      <c r="C1900">
        <v>2110.0065</v>
      </c>
    </row>
    <row r="1901" spans="1:3">
      <c r="A1901" s="685" t="s">
        <v>1582</v>
      </c>
      <c r="B1901" s="686">
        <v>7</v>
      </c>
      <c r="C1901">
        <v>2110.0065</v>
      </c>
    </row>
    <row r="1902" spans="1:3">
      <c r="A1902" s="685" t="s">
        <v>1582</v>
      </c>
      <c r="B1902" s="686">
        <v>7</v>
      </c>
      <c r="C1902">
        <v>2110.0065</v>
      </c>
    </row>
    <row r="1903" spans="1:3">
      <c r="A1903" s="685" t="s">
        <v>1583</v>
      </c>
      <c r="B1903" s="686">
        <v>11</v>
      </c>
      <c r="C1903">
        <v>3514.875</v>
      </c>
    </row>
    <row r="1904" spans="1:3">
      <c r="A1904" s="685" t="s">
        <v>1583</v>
      </c>
      <c r="B1904" s="686">
        <v>11</v>
      </c>
      <c r="C1904">
        <v>3514.875</v>
      </c>
    </row>
    <row r="1905" spans="1:3">
      <c r="A1905" s="685" t="s">
        <v>1583</v>
      </c>
      <c r="B1905" s="686">
        <v>11</v>
      </c>
      <c r="C1905">
        <v>3514.875</v>
      </c>
    </row>
    <row r="1906" spans="1:3">
      <c r="A1906" s="685" t="s">
        <v>293</v>
      </c>
      <c r="B1906" s="686">
        <v>5</v>
      </c>
      <c r="C1906">
        <v>979.83900000000006</v>
      </c>
    </row>
    <row r="1907" spans="1:3">
      <c r="A1907" s="685" t="s">
        <v>293</v>
      </c>
      <c r="B1907" s="686">
        <v>5</v>
      </c>
      <c r="C1907">
        <v>979.83900000000006</v>
      </c>
    </row>
    <row r="1908" spans="1:3">
      <c r="A1908" s="685" t="s">
        <v>293</v>
      </c>
      <c r="B1908" s="686">
        <v>5</v>
      </c>
      <c r="C1908">
        <v>979.83900000000006</v>
      </c>
    </row>
    <row r="1909" spans="1:3">
      <c r="A1909" s="685" t="s">
        <v>293</v>
      </c>
      <c r="B1909" s="686">
        <v>5</v>
      </c>
      <c r="C1909">
        <v>979.83900000000006</v>
      </c>
    </row>
    <row r="1910" spans="1:3">
      <c r="A1910" s="685" t="s">
        <v>293</v>
      </c>
      <c r="B1910" s="686">
        <v>5</v>
      </c>
      <c r="C1910">
        <v>979.83900000000006</v>
      </c>
    </row>
    <row r="1911" spans="1:3">
      <c r="A1911" s="685" t="s">
        <v>293</v>
      </c>
      <c r="B1911" s="686">
        <v>5</v>
      </c>
      <c r="C1911">
        <v>979.83900000000006</v>
      </c>
    </row>
    <row r="1912" spans="1:3">
      <c r="A1912" s="685" t="s">
        <v>295</v>
      </c>
      <c r="B1912" s="686">
        <v>9</v>
      </c>
      <c r="C1912">
        <v>1913.1735000000001</v>
      </c>
    </row>
    <row r="1913" spans="1:3">
      <c r="A1913" s="685" t="s">
        <v>295</v>
      </c>
      <c r="B1913" s="686">
        <v>9</v>
      </c>
      <c r="C1913">
        <v>1913.1735000000001</v>
      </c>
    </row>
    <row r="1914" spans="1:3">
      <c r="A1914" s="685" t="s">
        <v>295</v>
      </c>
      <c r="B1914" s="686">
        <v>9</v>
      </c>
      <c r="C1914">
        <v>1913.1735000000001</v>
      </c>
    </row>
    <row r="1915" spans="1:3">
      <c r="A1915" s="685" t="s">
        <v>295</v>
      </c>
      <c r="B1915" s="686">
        <v>9</v>
      </c>
      <c r="C1915">
        <v>1913.1735000000001</v>
      </c>
    </row>
    <row r="1916" spans="1:3">
      <c r="A1916" s="685" t="s">
        <v>295</v>
      </c>
      <c r="B1916" s="686">
        <v>9</v>
      </c>
      <c r="C1916">
        <v>1913.1735000000001</v>
      </c>
    </row>
    <row r="1917" spans="1:3">
      <c r="A1917" s="685" t="s">
        <v>295</v>
      </c>
      <c r="B1917" s="686">
        <v>9</v>
      </c>
      <c r="C1917">
        <v>1913.1735000000001</v>
      </c>
    </row>
    <row r="1918" spans="1:3">
      <c r="A1918" s="685" t="s">
        <v>295</v>
      </c>
      <c r="B1918" s="686">
        <v>9</v>
      </c>
      <c r="C1918">
        <v>1913.1735000000001</v>
      </c>
    </row>
    <row r="1919" spans="1:3">
      <c r="A1919" s="685" t="s">
        <v>297</v>
      </c>
      <c r="B1919" s="686">
        <v>11</v>
      </c>
      <c r="C1919">
        <v>2172.7334999999998</v>
      </c>
    </row>
    <row r="1920" spans="1:3">
      <c r="A1920" s="685" t="s">
        <v>297</v>
      </c>
      <c r="B1920" s="686">
        <v>11</v>
      </c>
      <c r="C1920">
        <v>2172.7334999999998</v>
      </c>
    </row>
    <row r="1921" spans="1:3">
      <c r="A1921" s="685" t="s">
        <v>297</v>
      </c>
      <c r="B1921" s="686">
        <v>11</v>
      </c>
      <c r="C1921">
        <v>2172.7334999999998</v>
      </c>
    </row>
    <row r="1922" spans="1:3">
      <c r="A1922" s="685" t="s">
        <v>297</v>
      </c>
      <c r="B1922" s="686">
        <v>11</v>
      </c>
      <c r="C1922">
        <v>2172.7334999999998</v>
      </c>
    </row>
    <row r="1923" spans="1:3">
      <c r="A1923" s="685" t="s">
        <v>297</v>
      </c>
      <c r="B1923" s="686">
        <v>11</v>
      </c>
      <c r="C1923">
        <v>2172.7334999999998</v>
      </c>
    </row>
    <row r="1924" spans="1:3">
      <c r="A1924" s="685" t="s">
        <v>297</v>
      </c>
      <c r="B1924" s="686">
        <v>11</v>
      </c>
      <c r="C1924">
        <v>2172.7334999999998</v>
      </c>
    </row>
    <row r="1925" spans="1:3">
      <c r="A1925" s="685" t="s">
        <v>297</v>
      </c>
      <c r="B1925" s="686">
        <v>11</v>
      </c>
      <c r="C1925">
        <v>2172.7334999999998</v>
      </c>
    </row>
    <row r="1926" spans="1:3">
      <c r="A1926" s="685" t="s">
        <v>1584</v>
      </c>
      <c r="B1926" s="686">
        <v>9</v>
      </c>
      <c r="C1926">
        <v>2811.9</v>
      </c>
    </row>
    <row r="1927" spans="1:3">
      <c r="A1927" s="685" t="s">
        <v>1584</v>
      </c>
      <c r="B1927" s="686">
        <v>9</v>
      </c>
      <c r="C1927">
        <v>2811.9</v>
      </c>
    </row>
    <row r="1928" spans="1:3">
      <c r="A1928" s="685" t="s">
        <v>1584</v>
      </c>
      <c r="B1928" s="686">
        <v>9</v>
      </c>
      <c r="C1928">
        <v>2811.9</v>
      </c>
    </row>
    <row r="1929" spans="1:3">
      <c r="A1929" s="685" t="s">
        <v>1584</v>
      </c>
      <c r="B1929" s="686">
        <v>9</v>
      </c>
      <c r="C1929">
        <v>2811.9</v>
      </c>
    </row>
    <row r="1930" spans="1:3">
      <c r="A1930" s="685" t="s">
        <v>1585</v>
      </c>
      <c r="B1930" s="686">
        <v>22</v>
      </c>
      <c r="C1930">
        <v>3214.2179999999998</v>
      </c>
    </row>
    <row r="1931" spans="1:3">
      <c r="A1931" s="685" t="s">
        <v>1585</v>
      </c>
      <c r="B1931" s="686">
        <v>22</v>
      </c>
      <c r="C1931">
        <v>3214.2179999999998</v>
      </c>
    </row>
    <row r="1932" spans="1:3">
      <c r="A1932" s="685" t="s">
        <v>1585</v>
      </c>
      <c r="B1932" s="686">
        <v>22</v>
      </c>
      <c r="C1932">
        <v>3214.2179999999998</v>
      </c>
    </row>
    <row r="1933" spans="1:3">
      <c r="A1933" s="685" t="s">
        <v>1585</v>
      </c>
      <c r="B1933" s="686">
        <v>22</v>
      </c>
      <c r="C1933">
        <v>3214.2179999999998</v>
      </c>
    </row>
    <row r="1934" spans="1:3">
      <c r="A1934" s="685" t="s">
        <v>1585</v>
      </c>
      <c r="B1934" s="686">
        <v>22</v>
      </c>
      <c r="C1934">
        <v>3214.2179999999998</v>
      </c>
    </row>
    <row r="1935" spans="1:3">
      <c r="A1935" s="685" t="s">
        <v>1585</v>
      </c>
      <c r="B1935" s="686">
        <v>22</v>
      </c>
      <c r="C1935">
        <v>3214.2179999999998</v>
      </c>
    </row>
    <row r="1936" spans="1:3">
      <c r="A1936" s="685" t="s">
        <v>1585</v>
      </c>
      <c r="B1936" s="686">
        <v>22</v>
      </c>
      <c r="C1936">
        <v>3214.2179999999998</v>
      </c>
    </row>
    <row r="1937" spans="1:3">
      <c r="A1937" s="685" t="s">
        <v>1586</v>
      </c>
      <c r="B1937" s="686">
        <v>15</v>
      </c>
      <c r="C1937">
        <v>2142.4515000000001</v>
      </c>
    </row>
    <row r="1938" spans="1:3">
      <c r="A1938" s="685" t="s">
        <v>1586</v>
      </c>
      <c r="B1938" s="686">
        <v>15</v>
      </c>
      <c r="C1938">
        <v>2142.4515000000001</v>
      </c>
    </row>
    <row r="1939" spans="1:3">
      <c r="A1939" s="685" t="s">
        <v>1586</v>
      </c>
      <c r="B1939" s="686">
        <v>15</v>
      </c>
      <c r="C1939">
        <v>2142.4515000000001</v>
      </c>
    </row>
    <row r="1940" spans="1:3">
      <c r="A1940" s="685" t="s">
        <v>1587</v>
      </c>
      <c r="B1940" s="686">
        <v>11</v>
      </c>
      <c r="C1940">
        <v>1739.0519999999999</v>
      </c>
    </row>
    <row r="1941" spans="1:3">
      <c r="A1941" s="685" t="s">
        <v>1587</v>
      </c>
      <c r="B1941" s="686">
        <v>11</v>
      </c>
      <c r="C1941">
        <v>1739.0519999999999</v>
      </c>
    </row>
    <row r="1942" spans="1:3">
      <c r="A1942" s="685" t="s">
        <v>1587</v>
      </c>
      <c r="B1942" s="686">
        <v>11</v>
      </c>
      <c r="C1942">
        <v>1739.0519999999999</v>
      </c>
    </row>
    <row r="1943" spans="1:3">
      <c r="A1943" s="685" t="s">
        <v>1587</v>
      </c>
      <c r="B1943" s="686">
        <v>11</v>
      </c>
      <c r="C1943">
        <v>1739.0519999999999</v>
      </c>
    </row>
    <row r="1944" spans="1:3">
      <c r="A1944" s="685" t="s">
        <v>1587</v>
      </c>
      <c r="B1944" s="686">
        <v>11</v>
      </c>
      <c r="C1944">
        <v>1739.0519999999999</v>
      </c>
    </row>
    <row r="1945" spans="1:3">
      <c r="A1945" s="685" t="s">
        <v>1587</v>
      </c>
      <c r="B1945" s="686">
        <v>11</v>
      </c>
      <c r="C1945">
        <v>1739.0519999999999</v>
      </c>
    </row>
    <row r="1946" spans="1:3">
      <c r="A1946" s="685" t="s">
        <v>1588</v>
      </c>
      <c r="B1946" s="686">
        <v>7</v>
      </c>
      <c r="C1946">
        <v>1153.9604999999999</v>
      </c>
    </row>
    <row r="1947" spans="1:3">
      <c r="A1947" s="685" t="s">
        <v>1588</v>
      </c>
      <c r="B1947" s="686">
        <v>7</v>
      </c>
      <c r="C1947">
        <v>1153.9604999999999</v>
      </c>
    </row>
    <row r="1948" spans="1:3">
      <c r="A1948" s="685" t="s">
        <v>1588</v>
      </c>
      <c r="B1948" s="686">
        <v>7</v>
      </c>
      <c r="C1948">
        <v>1153.9604999999999</v>
      </c>
    </row>
    <row r="1949" spans="1:3">
      <c r="A1949" s="685" t="s">
        <v>610</v>
      </c>
      <c r="B1949" s="686">
        <v>7</v>
      </c>
      <c r="C1949">
        <v>1646.0429999999999</v>
      </c>
    </row>
    <row r="1950" spans="1:3">
      <c r="A1950" s="685" t="s">
        <v>610</v>
      </c>
      <c r="B1950" s="686">
        <v>7</v>
      </c>
      <c r="C1950">
        <v>1646.0429999999999</v>
      </c>
    </row>
    <row r="1951" spans="1:3">
      <c r="A1951" s="685" t="s">
        <v>610</v>
      </c>
      <c r="B1951" s="686">
        <v>7</v>
      </c>
      <c r="C1951">
        <v>1646.0429999999999</v>
      </c>
    </row>
    <row r="1952" spans="1:3">
      <c r="A1952" s="685" t="s">
        <v>610</v>
      </c>
      <c r="B1952" s="686">
        <v>7</v>
      </c>
      <c r="C1952">
        <v>1646.0429999999999</v>
      </c>
    </row>
    <row r="1953" spans="1:3">
      <c r="A1953" s="685" t="s">
        <v>610</v>
      </c>
      <c r="B1953" s="686">
        <v>7</v>
      </c>
      <c r="C1953">
        <v>1646.0429999999999</v>
      </c>
    </row>
    <row r="1954" spans="1:3">
      <c r="A1954" s="685" t="s">
        <v>610</v>
      </c>
      <c r="B1954" s="686">
        <v>7</v>
      </c>
      <c r="C1954">
        <v>1646.0429999999999</v>
      </c>
    </row>
    <row r="1955" spans="1:3">
      <c r="A1955" s="685" t="s">
        <v>610</v>
      </c>
      <c r="B1955" s="686">
        <v>7</v>
      </c>
      <c r="C1955">
        <v>1646.0429999999999</v>
      </c>
    </row>
    <row r="1956" spans="1:3">
      <c r="A1956" s="685" t="s">
        <v>612</v>
      </c>
      <c r="B1956" s="686">
        <v>9</v>
      </c>
      <c r="C1956">
        <v>1880.7284999999999</v>
      </c>
    </row>
    <row r="1957" spans="1:3">
      <c r="A1957" s="685" t="s">
        <v>612</v>
      </c>
      <c r="B1957" s="686">
        <v>9</v>
      </c>
      <c r="C1957">
        <v>1880.7284999999999</v>
      </c>
    </row>
    <row r="1958" spans="1:3">
      <c r="A1958" s="685" t="s">
        <v>612</v>
      </c>
      <c r="B1958" s="686">
        <v>9</v>
      </c>
      <c r="C1958">
        <v>1880.7284999999999</v>
      </c>
    </row>
    <row r="1959" spans="1:3">
      <c r="A1959" s="685" t="s">
        <v>612</v>
      </c>
      <c r="B1959" s="686">
        <v>9</v>
      </c>
      <c r="C1959">
        <v>1880.7284999999999</v>
      </c>
    </row>
    <row r="1960" spans="1:3">
      <c r="A1960" s="685" t="s">
        <v>612</v>
      </c>
      <c r="B1960" s="686">
        <v>9</v>
      </c>
      <c r="C1960">
        <v>1880.7284999999999</v>
      </c>
    </row>
    <row r="1961" spans="1:3">
      <c r="A1961" s="685" t="s">
        <v>612</v>
      </c>
      <c r="B1961" s="686">
        <v>9</v>
      </c>
      <c r="C1961">
        <v>1880.7284999999999</v>
      </c>
    </row>
    <row r="1962" spans="1:3">
      <c r="A1962" s="685" t="s">
        <v>612</v>
      </c>
      <c r="B1962" s="686">
        <v>9</v>
      </c>
      <c r="C1962">
        <v>1880.7284999999999</v>
      </c>
    </row>
    <row r="1963" spans="1:3">
      <c r="A1963" s="685" t="s">
        <v>937</v>
      </c>
      <c r="B1963" s="686">
        <v>7</v>
      </c>
      <c r="C1963">
        <v>2440.9454999999998</v>
      </c>
    </row>
    <row r="1964" spans="1:3">
      <c r="A1964" s="685" t="s">
        <v>937</v>
      </c>
      <c r="B1964" s="686">
        <v>7</v>
      </c>
      <c r="C1964">
        <v>2440.9454999999998</v>
      </c>
    </row>
    <row r="1965" spans="1:3">
      <c r="A1965" s="685" t="s">
        <v>937</v>
      </c>
      <c r="B1965" s="686">
        <v>7</v>
      </c>
      <c r="C1965">
        <v>2440.9454999999998</v>
      </c>
    </row>
    <row r="1966" spans="1:3">
      <c r="A1966" s="685" t="s">
        <v>937</v>
      </c>
      <c r="B1966" s="686">
        <v>7</v>
      </c>
      <c r="C1966">
        <v>2440.9454999999998</v>
      </c>
    </row>
    <row r="1967" spans="1:3">
      <c r="A1967" s="685" t="s">
        <v>937</v>
      </c>
      <c r="B1967" s="686">
        <v>7</v>
      </c>
      <c r="C1967">
        <v>2440.9454999999998</v>
      </c>
    </row>
    <row r="1968" spans="1:3">
      <c r="A1968" s="685" t="s">
        <v>937</v>
      </c>
      <c r="B1968" s="686">
        <v>7</v>
      </c>
      <c r="C1968">
        <v>2440.9454999999998</v>
      </c>
    </row>
    <row r="1969" spans="1:3">
      <c r="A1969" s="685" t="s">
        <v>939</v>
      </c>
      <c r="B1969" s="686">
        <v>9</v>
      </c>
      <c r="C1969">
        <v>2886.5234999999998</v>
      </c>
    </row>
    <row r="1970" spans="1:3">
      <c r="A1970" s="685" t="s">
        <v>939</v>
      </c>
      <c r="B1970" s="686">
        <v>9</v>
      </c>
      <c r="C1970">
        <v>2886.5234999999998</v>
      </c>
    </row>
    <row r="1971" spans="1:3">
      <c r="A1971" s="685" t="s">
        <v>939</v>
      </c>
      <c r="B1971" s="686">
        <v>9</v>
      </c>
      <c r="C1971">
        <v>2886.5234999999998</v>
      </c>
    </row>
    <row r="1972" spans="1:3">
      <c r="A1972" s="685" t="s">
        <v>939</v>
      </c>
      <c r="B1972" s="686">
        <v>9</v>
      </c>
      <c r="C1972">
        <v>2886.5234999999998</v>
      </c>
    </row>
    <row r="1973" spans="1:3">
      <c r="A1973" s="685" t="s">
        <v>939</v>
      </c>
      <c r="B1973" s="686">
        <v>9</v>
      </c>
      <c r="C1973">
        <v>2886.5234999999998</v>
      </c>
    </row>
    <row r="1974" spans="1:3">
      <c r="A1974" s="685" t="s">
        <v>939</v>
      </c>
      <c r="B1974" s="686">
        <v>9</v>
      </c>
      <c r="C1974">
        <v>2886.5234999999998</v>
      </c>
    </row>
    <row r="1975" spans="1:3">
      <c r="A1975" s="685" t="s">
        <v>1589</v>
      </c>
      <c r="B1975" s="686">
        <v>5</v>
      </c>
      <c r="C1975">
        <v>748.39800000000002</v>
      </c>
    </row>
    <row r="1976" spans="1:3">
      <c r="A1976" s="685" t="s">
        <v>1589</v>
      </c>
      <c r="B1976" s="686">
        <v>5</v>
      </c>
      <c r="C1976">
        <v>748.39800000000002</v>
      </c>
    </row>
    <row r="1977" spans="1:3">
      <c r="A1977" s="685" t="s">
        <v>1589</v>
      </c>
      <c r="B1977" s="686">
        <v>5</v>
      </c>
      <c r="C1977">
        <v>748.39800000000002</v>
      </c>
    </row>
    <row r="1978" spans="1:3">
      <c r="A1978" s="685" t="s">
        <v>1589</v>
      </c>
      <c r="B1978" s="686">
        <v>5</v>
      </c>
      <c r="C1978">
        <v>748.39800000000002</v>
      </c>
    </row>
    <row r="1979" spans="1:3">
      <c r="A1979" s="685" t="s">
        <v>1590</v>
      </c>
      <c r="B1979" s="686">
        <v>9</v>
      </c>
      <c r="C1979">
        <v>1237.2360000000001</v>
      </c>
    </row>
    <row r="1980" spans="1:3">
      <c r="A1980" s="685" t="s">
        <v>1590</v>
      </c>
      <c r="B1980" s="686">
        <v>9</v>
      </c>
      <c r="C1980">
        <v>1237.2360000000001</v>
      </c>
    </row>
    <row r="1981" spans="1:3">
      <c r="A1981" s="685" t="s">
        <v>1590</v>
      </c>
      <c r="B1981" s="686">
        <v>9</v>
      </c>
      <c r="C1981">
        <v>1237.2360000000001</v>
      </c>
    </row>
    <row r="1982" spans="1:3">
      <c r="A1982" s="685" t="s">
        <v>1590</v>
      </c>
      <c r="B1982" s="686">
        <v>9</v>
      </c>
      <c r="C1982">
        <v>1237.2360000000001</v>
      </c>
    </row>
    <row r="1983" spans="1:3">
      <c r="A1983" s="685" t="s">
        <v>48</v>
      </c>
      <c r="B1983" s="686">
        <v>13</v>
      </c>
      <c r="C1983">
        <v>3090.9270000000001</v>
      </c>
    </row>
    <row r="1984" spans="1:3">
      <c r="A1984" s="685" t="s">
        <v>48</v>
      </c>
      <c r="B1984" s="686">
        <v>13</v>
      </c>
      <c r="C1984">
        <v>3090.9270000000001</v>
      </c>
    </row>
    <row r="1985" spans="1:3">
      <c r="A1985" s="685" t="s">
        <v>13</v>
      </c>
      <c r="B1985" s="686">
        <v>10</v>
      </c>
      <c r="C1985">
        <v>1855.854</v>
      </c>
    </row>
    <row r="1986" spans="1:3">
      <c r="A1986" s="685" t="s">
        <v>13</v>
      </c>
      <c r="B1986" s="686">
        <v>10</v>
      </c>
      <c r="C1986">
        <v>1855.854</v>
      </c>
    </row>
    <row r="1987" spans="1:3">
      <c r="A1987" s="685" t="s">
        <v>1591</v>
      </c>
      <c r="B1987" s="686">
        <v>11</v>
      </c>
      <c r="C1987">
        <v>1537.893</v>
      </c>
    </row>
    <row r="1988" spans="1:3">
      <c r="A1988" s="685" t="s">
        <v>1591</v>
      </c>
      <c r="B1988" s="686">
        <v>11</v>
      </c>
      <c r="C1988">
        <v>1537.893</v>
      </c>
    </row>
    <row r="1989" spans="1:3">
      <c r="A1989" s="685" t="s">
        <v>259</v>
      </c>
      <c r="B1989" s="686">
        <v>20</v>
      </c>
      <c r="C1989">
        <v>3751.7235000000001</v>
      </c>
    </row>
    <row r="1990" spans="1:3">
      <c r="A1990" s="685" t="s">
        <v>259</v>
      </c>
      <c r="B1990" s="686">
        <v>20</v>
      </c>
      <c r="C1990">
        <v>3751.7235000000001</v>
      </c>
    </row>
    <row r="1991" spans="1:3">
      <c r="A1991" s="685" t="s">
        <v>259</v>
      </c>
      <c r="B1991" s="686">
        <v>20</v>
      </c>
      <c r="C1991">
        <v>3751.7235000000001</v>
      </c>
    </row>
    <row r="1992" spans="1:3">
      <c r="A1992" s="685" t="s">
        <v>261</v>
      </c>
      <c r="B1992" s="686">
        <v>23</v>
      </c>
      <c r="C1992">
        <v>4076.1734999999999</v>
      </c>
    </row>
    <row r="1993" spans="1:3">
      <c r="A1993" s="685" t="s">
        <v>261</v>
      </c>
      <c r="B1993" s="686">
        <v>23</v>
      </c>
      <c r="C1993">
        <v>4076.1734999999999</v>
      </c>
    </row>
    <row r="1994" spans="1:3">
      <c r="A1994" s="685" t="s">
        <v>261</v>
      </c>
      <c r="B1994" s="686">
        <v>23</v>
      </c>
      <c r="C1994">
        <v>4076.1734999999999</v>
      </c>
    </row>
    <row r="1995" spans="1:3">
      <c r="A1995" s="685" t="s">
        <v>1592</v>
      </c>
      <c r="B1995" s="686">
        <v>1</v>
      </c>
      <c r="C1995">
        <v>2305.7579999999998</v>
      </c>
    </row>
    <row r="1996" spans="1:3">
      <c r="A1996" s="685" t="s">
        <v>1593</v>
      </c>
      <c r="B1996" s="686">
        <v>1</v>
      </c>
      <c r="C1996">
        <v>3717.1154999999999</v>
      </c>
    </row>
    <row r="1997" spans="1:3">
      <c r="A1997" s="685" t="s">
        <v>1594</v>
      </c>
      <c r="B1997" s="686">
        <v>1</v>
      </c>
      <c r="C1997">
        <v>4757.5185000000001</v>
      </c>
    </row>
    <row r="1998" spans="1:3">
      <c r="A1998" s="685" t="s">
        <v>1595</v>
      </c>
      <c r="B1998" s="686">
        <v>1</v>
      </c>
      <c r="C1998">
        <v>3120.1275000000001</v>
      </c>
    </row>
    <row r="1999" spans="1:3">
      <c r="A1999" s="685" t="s">
        <v>1596</v>
      </c>
      <c r="B1999" s="686">
        <v>1</v>
      </c>
      <c r="C1999">
        <v>3754.9679999999998</v>
      </c>
    </row>
    <row r="2000" spans="1:3">
      <c r="A2000" s="685" t="s">
        <v>110</v>
      </c>
      <c r="B2000" s="686">
        <v>12</v>
      </c>
      <c r="C2000">
        <v>1983.471</v>
      </c>
    </row>
    <row r="2001" spans="1:3">
      <c r="A2001" s="685" t="s">
        <v>110</v>
      </c>
      <c r="B2001" s="686">
        <v>12</v>
      </c>
      <c r="C2001">
        <v>1983.471</v>
      </c>
    </row>
    <row r="2002" spans="1:3">
      <c r="A2002" s="685" t="s">
        <v>110</v>
      </c>
      <c r="B2002" s="686">
        <v>12</v>
      </c>
      <c r="C2002">
        <v>1983.471</v>
      </c>
    </row>
    <row r="2003" spans="1:3">
      <c r="A2003" s="685" t="s">
        <v>110</v>
      </c>
      <c r="B2003" s="686">
        <v>12</v>
      </c>
      <c r="C2003">
        <v>1983.471</v>
      </c>
    </row>
    <row r="2004" spans="1:3">
      <c r="A2004" s="685" t="s">
        <v>1597</v>
      </c>
      <c r="B2004" s="686">
        <v>10</v>
      </c>
      <c r="C2004">
        <v>6133.1864999999998</v>
      </c>
    </row>
    <row r="2005" spans="1:3">
      <c r="A2005" s="685" t="s">
        <v>1597</v>
      </c>
      <c r="B2005" s="686">
        <v>10</v>
      </c>
      <c r="C2005">
        <v>6133.1864999999998</v>
      </c>
    </row>
    <row r="2006" spans="1:3">
      <c r="A2006" s="685" t="s">
        <v>1597</v>
      </c>
      <c r="B2006" s="686">
        <v>10</v>
      </c>
      <c r="C2006">
        <v>6133.1864999999998</v>
      </c>
    </row>
    <row r="2007" spans="1:3">
      <c r="A2007" s="685" t="s">
        <v>1597</v>
      </c>
      <c r="B2007" s="686">
        <v>10</v>
      </c>
      <c r="C2007">
        <v>6133.1864999999998</v>
      </c>
    </row>
    <row r="2008" spans="1:3">
      <c r="A2008" s="685" t="s">
        <v>1598</v>
      </c>
      <c r="B2008" s="686">
        <v>11</v>
      </c>
      <c r="C2008">
        <v>7119.5145000000002</v>
      </c>
    </row>
    <row r="2009" spans="1:3">
      <c r="A2009" s="685" t="s">
        <v>1598</v>
      </c>
      <c r="B2009" s="686">
        <v>11</v>
      </c>
      <c r="C2009">
        <v>7119.5145000000002</v>
      </c>
    </row>
    <row r="2010" spans="1:3">
      <c r="A2010" s="685" t="s">
        <v>1598</v>
      </c>
      <c r="B2010" s="686">
        <v>11</v>
      </c>
      <c r="C2010">
        <v>7119.5145000000002</v>
      </c>
    </row>
    <row r="2011" spans="1:3">
      <c r="A2011" s="685" t="s">
        <v>1598</v>
      </c>
      <c r="B2011" s="686">
        <v>11</v>
      </c>
      <c r="C2011">
        <v>7119.5145000000002</v>
      </c>
    </row>
    <row r="2012" spans="1:3">
      <c r="A2012" s="685" t="s">
        <v>1599</v>
      </c>
      <c r="B2012" s="686">
        <v>18</v>
      </c>
      <c r="C2012">
        <v>3615.4544999999998</v>
      </c>
    </row>
    <row r="2013" spans="1:3">
      <c r="A2013" s="685" t="s">
        <v>1599</v>
      </c>
      <c r="B2013" s="686">
        <v>18</v>
      </c>
      <c r="C2013">
        <v>3615.4544999999998</v>
      </c>
    </row>
    <row r="2014" spans="1:3">
      <c r="A2014" s="685" t="s">
        <v>1599</v>
      </c>
      <c r="B2014" s="686">
        <v>18</v>
      </c>
      <c r="C2014">
        <v>3615.4544999999998</v>
      </c>
    </row>
    <row r="2015" spans="1:3">
      <c r="A2015" s="685" t="s">
        <v>1599</v>
      </c>
      <c r="B2015" s="686">
        <v>18</v>
      </c>
      <c r="C2015">
        <v>3615.4544999999998</v>
      </c>
    </row>
    <row r="2016" spans="1:3">
      <c r="A2016" s="685" t="s">
        <v>1599</v>
      </c>
      <c r="B2016" s="686">
        <v>18</v>
      </c>
      <c r="C2016">
        <v>3615.4544999999998</v>
      </c>
    </row>
    <row r="2017" spans="1:3">
      <c r="A2017" s="685" t="s">
        <v>1599</v>
      </c>
      <c r="B2017" s="686">
        <v>18</v>
      </c>
      <c r="C2017">
        <v>3615.4544999999998</v>
      </c>
    </row>
    <row r="2018" spans="1:3">
      <c r="A2018" s="685" t="s">
        <v>1600</v>
      </c>
      <c r="B2018" s="686">
        <v>19</v>
      </c>
      <c r="C2018">
        <v>3918.2745</v>
      </c>
    </row>
    <row r="2019" spans="1:3">
      <c r="A2019" s="685" t="s">
        <v>1600</v>
      </c>
      <c r="B2019" s="686">
        <v>19</v>
      </c>
      <c r="C2019">
        <v>3918.2745</v>
      </c>
    </row>
    <row r="2020" spans="1:3">
      <c r="A2020" s="685" t="s">
        <v>1600</v>
      </c>
      <c r="B2020" s="686">
        <v>19</v>
      </c>
      <c r="C2020">
        <v>3918.2745</v>
      </c>
    </row>
    <row r="2021" spans="1:3">
      <c r="A2021" s="685" t="s">
        <v>1600</v>
      </c>
      <c r="B2021" s="686">
        <v>19</v>
      </c>
      <c r="C2021">
        <v>3918.2745</v>
      </c>
    </row>
    <row r="2022" spans="1:3">
      <c r="A2022" s="685" t="s">
        <v>1600</v>
      </c>
      <c r="B2022" s="686">
        <v>19</v>
      </c>
      <c r="C2022">
        <v>3918.2745</v>
      </c>
    </row>
    <row r="2023" spans="1:3">
      <c r="A2023" s="685" t="s">
        <v>1600</v>
      </c>
      <c r="B2023" s="686">
        <v>19</v>
      </c>
      <c r="C2023">
        <v>3918.2745</v>
      </c>
    </row>
    <row r="2024" spans="1:3">
      <c r="A2024" s="685" t="s">
        <v>1601</v>
      </c>
      <c r="B2024" s="686">
        <v>21</v>
      </c>
      <c r="C2024">
        <v>4224.3389999999999</v>
      </c>
    </row>
    <row r="2025" spans="1:3">
      <c r="A2025" s="685" t="s">
        <v>1601</v>
      </c>
      <c r="B2025" s="686">
        <v>21</v>
      </c>
      <c r="C2025">
        <v>4224.3389999999999</v>
      </c>
    </row>
    <row r="2026" spans="1:3">
      <c r="A2026" s="685" t="s">
        <v>1601</v>
      </c>
      <c r="B2026" s="686">
        <v>21</v>
      </c>
      <c r="C2026">
        <v>4224.3389999999999</v>
      </c>
    </row>
    <row r="2027" spans="1:3">
      <c r="A2027" s="685" t="s">
        <v>1601</v>
      </c>
      <c r="B2027" s="686">
        <v>21</v>
      </c>
      <c r="C2027">
        <v>4224.3389999999999</v>
      </c>
    </row>
    <row r="2028" spans="1:3">
      <c r="A2028" s="685" t="s">
        <v>1601</v>
      </c>
      <c r="B2028" s="686">
        <v>21</v>
      </c>
      <c r="C2028">
        <v>4224.3389999999999</v>
      </c>
    </row>
    <row r="2029" spans="1:3">
      <c r="A2029" s="685" t="s">
        <v>1601</v>
      </c>
      <c r="B2029" s="686">
        <v>21</v>
      </c>
      <c r="C2029">
        <v>4224.3389999999999</v>
      </c>
    </row>
    <row r="2030" spans="1:3">
      <c r="A2030" s="685" t="s">
        <v>1602</v>
      </c>
      <c r="B2030" s="686">
        <v>22</v>
      </c>
      <c r="C2030">
        <v>4529.3220000000001</v>
      </c>
    </row>
    <row r="2031" spans="1:3">
      <c r="A2031" s="685" t="s">
        <v>1602</v>
      </c>
      <c r="B2031" s="686">
        <v>22</v>
      </c>
      <c r="C2031">
        <v>4529.3220000000001</v>
      </c>
    </row>
    <row r="2032" spans="1:3">
      <c r="A2032" s="685" t="s">
        <v>1602</v>
      </c>
      <c r="B2032" s="686">
        <v>22</v>
      </c>
      <c r="C2032">
        <v>4529.3220000000001</v>
      </c>
    </row>
    <row r="2033" spans="1:3">
      <c r="A2033" s="685" t="s">
        <v>1602</v>
      </c>
      <c r="B2033" s="686">
        <v>22</v>
      </c>
      <c r="C2033">
        <v>4529.3220000000001</v>
      </c>
    </row>
    <row r="2034" spans="1:3">
      <c r="A2034" s="685" t="s">
        <v>1602</v>
      </c>
      <c r="B2034" s="686">
        <v>22</v>
      </c>
      <c r="C2034">
        <v>4529.3220000000001</v>
      </c>
    </row>
    <row r="2035" spans="1:3">
      <c r="A2035" s="685" t="s">
        <v>1602</v>
      </c>
      <c r="B2035" s="686">
        <v>22</v>
      </c>
      <c r="C2035">
        <v>4529.3220000000001</v>
      </c>
    </row>
    <row r="2036" spans="1:3">
      <c r="A2036" s="685" t="s">
        <v>1603</v>
      </c>
      <c r="B2036" s="686">
        <v>19</v>
      </c>
      <c r="C2036">
        <v>4058.8694999999998</v>
      </c>
    </row>
    <row r="2037" spans="1:3">
      <c r="A2037" s="685" t="s">
        <v>1603</v>
      </c>
      <c r="B2037" s="686">
        <v>19</v>
      </c>
      <c r="C2037">
        <v>4058.8694999999998</v>
      </c>
    </row>
    <row r="2038" spans="1:3">
      <c r="A2038" s="685" t="s">
        <v>1603</v>
      </c>
      <c r="B2038" s="686">
        <v>19</v>
      </c>
      <c r="C2038">
        <v>4058.8694999999998</v>
      </c>
    </row>
    <row r="2039" spans="1:3">
      <c r="A2039" s="685" t="s">
        <v>1603</v>
      </c>
      <c r="B2039" s="686">
        <v>19</v>
      </c>
      <c r="C2039">
        <v>4058.8694999999998</v>
      </c>
    </row>
    <row r="2040" spans="1:3">
      <c r="A2040" s="685" t="s">
        <v>1603</v>
      </c>
      <c r="B2040" s="686">
        <v>19</v>
      </c>
      <c r="C2040">
        <v>4058.8694999999998</v>
      </c>
    </row>
    <row r="2041" spans="1:3">
      <c r="A2041" s="685" t="s">
        <v>1603</v>
      </c>
      <c r="B2041" s="686">
        <v>19</v>
      </c>
      <c r="C2041">
        <v>4058.8694999999998</v>
      </c>
    </row>
    <row r="2042" spans="1:3">
      <c r="A2042" s="685" t="s">
        <v>1604</v>
      </c>
      <c r="B2042" s="686">
        <v>2</v>
      </c>
      <c r="C2042">
        <v>389.34</v>
      </c>
    </row>
    <row r="2043" spans="1:3">
      <c r="A2043" s="685" t="s">
        <v>1604</v>
      </c>
      <c r="B2043" s="686">
        <v>2</v>
      </c>
      <c r="C2043">
        <v>389.34</v>
      </c>
    </row>
    <row r="2044" spans="1:3">
      <c r="A2044" s="685" t="s">
        <v>1604</v>
      </c>
      <c r="B2044" s="686">
        <v>2</v>
      </c>
      <c r="C2044">
        <v>389.34</v>
      </c>
    </row>
    <row r="2045" spans="1:3">
      <c r="A2045" s="685" t="s">
        <v>1604</v>
      </c>
      <c r="B2045" s="686">
        <v>2</v>
      </c>
      <c r="C2045">
        <v>389.34</v>
      </c>
    </row>
    <row r="2046" spans="1:3">
      <c r="A2046" s="685" t="s">
        <v>1604</v>
      </c>
      <c r="B2046" s="686">
        <v>2</v>
      </c>
      <c r="C2046">
        <v>389.34</v>
      </c>
    </row>
    <row r="2047" spans="1:3">
      <c r="A2047" s="685" t="s">
        <v>1604</v>
      </c>
      <c r="B2047" s="686">
        <v>2</v>
      </c>
      <c r="C2047">
        <v>389.34</v>
      </c>
    </row>
    <row r="2048" spans="1:3">
      <c r="A2048" s="685" t="s">
        <v>1108</v>
      </c>
      <c r="B2048" s="686">
        <v>5.4</v>
      </c>
      <c r="C2048">
        <v>5346.9359999999997</v>
      </c>
    </row>
    <row r="2049" spans="1:3">
      <c r="A2049" s="685" t="s">
        <v>1108</v>
      </c>
      <c r="B2049" s="686">
        <v>5.4</v>
      </c>
      <c r="C2049">
        <v>5346.9359999999997</v>
      </c>
    </row>
    <row r="2050" spans="1:3">
      <c r="A2050" s="685" t="s">
        <v>1108</v>
      </c>
      <c r="B2050" s="686">
        <v>5.4</v>
      </c>
      <c r="C2050">
        <v>5346.9359999999997</v>
      </c>
    </row>
    <row r="2051" spans="1:3">
      <c r="A2051" s="685" t="s">
        <v>1159</v>
      </c>
      <c r="B2051" s="686">
        <v>5.4</v>
      </c>
      <c r="C2051">
        <v>5346.9359999999997</v>
      </c>
    </row>
    <row r="2052" spans="1:3">
      <c r="A2052" s="685" t="s">
        <v>1159</v>
      </c>
      <c r="B2052" s="686">
        <v>5.4</v>
      </c>
      <c r="C2052">
        <v>5346.9359999999997</v>
      </c>
    </row>
    <row r="2053" spans="1:3">
      <c r="A2053" s="685" t="s">
        <v>1605</v>
      </c>
      <c r="B2053" s="686">
        <v>5.4</v>
      </c>
      <c r="C2053">
        <v>5346.9359999999997</v>
      </c>
    </row>
    <row r="2054" spans="1:3">
      <c r="A2054" s="685" t="s">
        <v>1605</v>
      </c>
      <c r="B2054" s="686">
        <v>5.4</v>
      </c>
      <c r="C2054">
        <v>5346.9359999999997</v>
      </c>
    </row>
    <row r="2055" spans="1:3">
      <c r="A2055" s="685" t="s">
        <v>3910</v>
      </c>
      <c r="B2055" s="685"/>
      <c r="C2055">
        <v>456.39299999999997</v>
      </c>
    </row>
    <row r="2056" spans="1:3">
      <c r="A2056" s="685" t="s">
        <v>1606</v>
      </c>
      <c r="B2056" s="686">
        <v>0.1</v>
      </c>
      <c r="C2056">
        <v>300.65699999999998</v>
      </c>
    </row>
    <row r="2057" spans="1:3">
      <c r="A2057" s="685" t="s">
        <v>3911</v>
      </c>
      <c r="B2057" s="685"/>
      <c r="C2057">
        <v>228.19649999999999</v>
      </c>
    </row>
    <row r="2058" spans="1:3">
      <c r="A2058" s="685" t="s">
        <v>3911</v>
      </c>
      <c r="B2058" s="685"/>
      <c r="C2058">
        <v>228.19649999999999</v>
      </c>
    </row>
    <row r="2059" spans="1:3">
      <c r="A2059" s="685" t="s">
        <v>3912</v>
      </c>
      <c r="B2059" s="685"/>
      <c r="C2059">
        <v>294.16800000000001</v>
      </c>
    </row>
    <row r="2060" spans="1:3">
      <c r="A2060" s="685" t="s">
        <v>3912</v>
      </c>
      <c r="B2060" s="685"/>
      <c r="C2060">
        <v>294.16800000000001</v>
      </c>
    </row>
    <row r="2061" spans="1:3">
      <c r="A2061" s="685" t="s">
        <v>3913</v>
      </c>
      <c r="B2061" s="685"/>
      <c r="C2061">
        <v>537.50549999999998</v>
      </c>
    </row>
    <row r="2062" spans="1:3">
      <c r="A2062" s="685" t="s">
        <v>3913</v>
      </c>
      <c r="B2062" s="685"/>
      <c r="C2062">
        <v>577.52099999999996</v>
      </c>
    </row>
    <row r="2063" spans="1:3">
      <c r="A2063" s="685" t="s">
        <v>579</v>
      </c>
      <c r="B2063" s="686">
        <v>15</v>
      </c>
      <c r="C2063">
        <v>2330.6325000000002</v>
      </c>
    </row>
    <row r="2064" spans="1:3">
      <c r="A2064" s="685" t="s">
        <v>579</v>
      </c>
      <c r="B2064" s="686">
        <v>15</v>
      </c>
      <c r="C2064">
        <v>2330.6325000000002</v>
      </c>
    </row>
    <row r="2065" spans="1:3">
      <c r="A2065" s="685" t="s">
        <v>579</v>
      </c>
      <c r="B2065" s="686">
        <v>15</v>
      </c>
      <c r="C2065">
        <v>2330.6325000000002</v>
      </c>
    </row>
    <row r="2066" spans="1:3">
      <c r="A2066" s="685" t="s">
        <v>1607</v>
      </c>
      <c r="B2066" s="686">
        <v>20</v>
      </c>
      <c r="C2066">
        <v>4008.0390000000002</v>
      </c>
    </row>
    <row r="2067" spans="1:3">
      <c r="A2067" s="685" t="s">
        <v>1607</v>
      </c>
      <c r="B2067" s="686">
        <v>20</v>
      </c>
      <c r="C2067">
        <v>4008.0390000000002</v>
      </c>
    </row>
    <row r="2068" spans="1:3">
      <c r="A2068" s="685" t="s">
        <v>1607</v>
      </c>
      <c r="B2068" s="686">
        <v>20</v>
      </c>
      <c r="C2068">
        <v>4008.0390000000002</v>
      </c>
    </row>
    <row r="2069" spans="1:3">
      <c r="A2069" s="685" t="s">
        <v>1607</v>
      </c>
      <c r="B2069" s="686">
        <v>20</v>
      </c>
      <c r="C2069">
        <v>4008.0390000000002</v>
      </c>
    </row>
    <row r="2070" spans="1:3">
      <c r="A2070" s="685" t="s">
        <v>1607</v>
      </c>
      <c r="B2070" s="686">
        <v>20</v>
      </c>
      <c r="C2070">
        <v>4008.0390000000002</v>
      </c>
    </row>
    <row r="2071" spans="1:3">
      <c r="A2071" s="685" t="s">
        <v>1607</v>
      </c>
      <c r="B2071" s="686">
        <v>20</v>
      </c>
      <c r="C2071">
        <v>4008.0390000000002</v>
      </c>
    </row>
    <row r="2072" spans="1:3">
      <c r="A2072" s="685" t="s">
        <v>1608</v>
      </c>
      <c r="B2072" s="686">
        <v>16</v>
      </c>
      <c r="C2072">
        <v>3233.6849999999999</v>
      </c>
    </row>
    <row r="2073" spans="1:3">
      <c r="A2073" s="685" t="s">
        <v>1608</v>
      </c>
      <c r="B2073" s="686">
        <v>16</v>
      </c>
      <c r="C2073">
        <v>3233.6849999999999</v>
      </c>
    </row>
    <row r="2074" spans="1:3">
      <c r="A2074" s="685" t="s">
        <v>1608</v>
      </c>
      <c r="B2074" s="686">
        <v>16</v>
      </c>
      <c r="C2074">
        <v>3233.6849999999999</v>
      </c>
    </row>
    <row r="2075" spans="1:3">
      <c r="A2075" s="685" t="s">
        <v>1608</v>
      </c>
      <c r="B2075" s="686">
        <v>16</v>
      </c>
      <c r="C2075">
        <v>3233.6849999999999</v>
      </c>
    </row>
    <row r="2076" spans="1:3">
      <c r="A2076" s="685" t="s">
        <v>1608</v>
      </c>
      <c r="B2076" s="686">
        <v>16</v>
      </c>
      <c r="C2076">
        <v>3233.6849999999999</v>
      </c>
    </row>
    <row r="2077" spans="1:3">
      <c r="A2077" s="685" t="s">
        <v>1608</v>
      </c>
      <c r="B2077" s="686">
        <v>16</v>
      </c>
      <c r="C2077">
        <v>3233.6849999999999</v>
      </c>
    </row>
    <row r="2078" spans="1:3">
      <c r="A2078" s="685" t="s">
        <v>1609</v>
      </c>
      <c r="B2078" s="686">
        <v>25</v>
      </c>
      <c r="C2078">
        <v>3603.558</v>
      </c>
    </row>
    <row r="2079" spans="1:3">
      <c r="A2079" s="685" t="s">
        <v>1609</v>
      </c>
      <c r="B2079" s="686">
        <v>25</v>
      </c>
      <c r="C2079">
        <v>3603.558</v>
      </c>
    </row>
    <row r="2080" spans="1:3">
      <c r="A2080" s="685" t="s">
        <v>1609</v>
      </c>
      <c r="B2080" s="686">
        <v>25</v>
      </c>
      <c r="C2080">
        <v>3603.558</v>
      </c>
    </row>
    <row r="2081" spans="1:3">
      <c r="A2081" s="685" t="s">
        <v>1610</v>
      </c>
      <c r="B2081" s="686">
        <v>30</v>
      </c>
      <c r="C2081">
        <v>4265.4359999999997</v>
      </c>
    </row>
    <row r="2082" spans="1:3">
      <c r="A2082" s="685" t="s">
        <v>1610</v>
      </c>
      <c r="B2082" s="686">
        <v>30</v>
      </c>
      <c r="C2082">
        <v>4265.4359999999997</v>
      </c>
    </row>
    <row r="2083" spans="1:3">
      <c r="A2083" s="685" t="s">
        <v>1610</v>
      </c>
      <c r="B2083" s="686">
        <v>30</v>
      </c>
      <c r="C2083">
        <v>4265.4359999999997</v>
      </c>
    </row>
    <row r="2084" spans="1:3">
      <c r="A2084" s="685" t="s">
        <v>3914</v>
      </c>
      <c r="B2084" s="686">
        <v>50</v>
      </c>
      <c r="C2084">
        <v>14492.1</v>
      </c>
    </row>
    <row r="2085" spans="1:3">
      <c r="A2085" s="685" t="s">
        <v>3914</v>
      </c>
      <c r="B2085" s="686">
        <v>50</v>
      </c>
      <c r="C2085">
        <v>14492.1</v>
      </c>
    </row>
    <row r="2086" spans="1:3">
      <c r="A2086" s="685" t="s">
        <v>3914</v>
      </c>
      <c r="B2086" s="686">
        <v>50</v>
      </c>
      <c r="C2086">
        <v>14492.1</v>
      </c>
    </row>
    <row r="2087" spans="1:3">
      <c r="A2087" s="685" t="s">
        <v>3914</v>
      </c>
      <c r="B2087" s="686">
        <v>50</v>
      </c>
      <c r="C2087">
        <v>14492.1</v>
      </c>
    </row>
    <row r="2088" spans="1:3">
      <c r="A2088" s="685" t="s">
        <v>3914</v>
      </c>
      <c r="B2088" s="686">
        <v>50</v>
      </c>
      <c r="C2088">
        <v>14492.1</v>
      </c>
    </row>
    <row r="2089" spans="1:3">
      <c r="A2089" s="685" t="s">
        <v>3914</v>
      </c>
      <c r="B2089" s="686">
        <v>50</v>
      </c>
      <c r="C2089">
        <v>14492.1</v>
      </c>
    </row>
    <row r="2090" spans="1:3">
      <c r="A2090" s="685" t="s">
        <v>3914</v>
      </c>
      <c r="B2090" s="686">
        <v>50</v>
      </c>
      <c r="C2090">
        <v>14492.1</v>
      </c>
    </row>
    <row r="2091" spans="1:3">
      <c r="A2091" s="685" t="s">
        <v>3914</v>
      </c>
      <c r="B2091" s="686">
        <v>50</v>
      </c>
      <c r="C2091">
        <v>14492.1</v>
      </c>
    </row>
    <row r="2092" spans="1:3">
      <c r="A2092" s="685" t="s">
        <v>3915</v>
      </c>
      <c r="B2092" s="686">
        <v>55</v>
      </c>
      <c r="C2092">
        <v>14460.736500000001</v>
      </c>
    </row>
    <row r="2093" spans="1:3">
      <c r="A2093" s="685" t="s">
        <v>3915</v>
      </c>
      <c r="B2093" s="686">
        <v>55</v>
      </c>
      <c r="C2093">
        <v>14460.736500000001</v>
      </c>
    </row>
    <row r="2094" spans="1:3">
      <c r="A2094" s="685" t="s">
        <v>3915</v>
      </c>
      <c r="B2094" s="686">
        <v>55</v>
      </c>
      <c r="C2094">
        <v>14460.736500000001</v>
      </c>
    </row>
    <row r="2095" spans="1:3">
      <c r="A2095" s="685" t="s">
        <v>3915</v>
      </c>
      <c r="B2095" s="686">
        <v>55</v>
      </c>
      <c r="C2095">
        <v>14460.736500000001</v>
      </c>
    </row>
    <row r="2096" spans="1:3">
      <c r="A2096" s="685" t="s">
        <v>3915</v>
      </c>
      <c r="B2096" s="686">
        <v>55</v>
      </c>
      <c r="C2096">
        <v>14460.736500000001</v>
      </c>
    </row>
    <row r="2097" spans="1:3">
      <c r="A2097" s="685" t="s">
        <v>3915</v>
      </c>
      <c r="B2097" s="686">
        <v>55</v>
      </c>
      <c r="C2097">
        <v>14460.736500000001</v>
      </c>
    </row>
    <row r="2098" spans="1:3">
      <c r="A2098" s="685" t="s">
        <v>3915</v>
      </c>
      <c r="B2098" s="686">
        <v>55</v>
      </c>
      <c r="C2098">
        <v>14460.736500000001</v>
      </c>
    </row>
    <row r="2099" spans="1:3">
      <c r="A2099" s="685" t="s">
        <v>3915</v>
      </c>
      <c r="B2099" s="686">
        <v>55</v>
      </c>
      <c r="C2099">
        <v>14460.736500000001</v>
      </c>
    </row>
    <row r="2100" spans="1:3">
      <c r="A2100" s="685" t="s">
        <v>3916</v>
      </c>
      <c r="B2100" s="686">
        <v>11</v>
      </c>
      <c r="C2100">
        <v>2487.4499999999998</v>
      </c>
    </row>
    <row r="2101" spans="1:3">
      <c r="A2101" s="685" t="s">
        <v>3916</v>
      </c>
      <c r="B2101" s="686">
        <v>11</v>
      </c>
      <c r="C2101">
        <v>2487.4499999999998</v>
      </c>
    </row>
    <row r="2102" spans="1:3">
      <c r="A2102" s="685" t="s">
        <v>3916</v>
      </c>
      <c r="B2102" s="686">
        <v>11</v>
      </c>
      <c r="C2102">
        <v>2487.4499999999998</v>
      </c>
    </row>
    <row r="2103" spans="1:3">
      <c r="A2103" s="685" t="s">
        <v>3916</v>
      </c>
      <c r="B2103" s="686">
        <v>11</v>
      </c>
      <c r="C2103">
        <v>2487.4499999999998</v>
      </c>
    </row>
    <row r="2104" spans="1:3">
      <c r="A2104" s="685" t="s">
        <v>3916</v>
      </c>
      <c r="B2104" s="686">
        <v>11</v>
      </c>
      <c r="C2104">
        <v>2487.4499999999998</v>
      </c>
    </row>
    <row r="2105" spans="1:3">
      <c r="A2105" s="685" t="s">
        <v>3916</v>
      </c>
      <c r="B2105" s="686">
        <v>11</v>
      </c>
      <c r="C2105">
        <v>2487.4499999999998</v>
      </c>
    </row>
    <row r="2106" spans="1:3">
      <c r="A2106" s="685" t="s">
        <v>3916</v>
      </c>
      <c r="B2106" s="686">
        <v>11</v>
      </c>
      <c r="C2106">
        <v>2487.4499999999998</v>
      </c>
    </row>
    <row r="2107" spans="1:3">
      <c r="A2107" s="685" t="s">
        <v>3916</v>
      </c>
      <c r="B2107" s="686">
        <v>11</v>
      </c>
      <c r="C2107">
        <v>2487.4499999999998</v>
      </c>
    </row>
    <row r="2108" spans="1:3">
      <c r="A2108" s="685" t="s">
        <v>1611</v>
      </c>
      <c r="B2108" s="686">
        <v>35</v>
      </c>
      <c r="C2108">
        <v>5316.6540000000005</v>
      </c>
    </row>
    <row r="2109" spans="1:3">
      <c r="A2109" s="685" t="s">
        <v>1611</v>
      </c>
      <c r="B2109" s="686">
        <v>35</v>
      </c>
      <c r="C2109">
        <v>5316.6540000000005</v>
      </c>
    </row>
    <row r="2110" spans="1:3">
      <c r="A2110" s="685" t="s">
        <v>1611</v>
      </c>
      <c r="B2110" s="686">
        <v>35</v>
      </c>
      <c r="C2110">
        <v>5316.6540000000005</v>
      </c>
    </row>
    <row r="2111" spans="1:3">
      <c r="A2111" s="685" t="s">
        <v>1611</v>
      </c>
      <c r="B2111" s="686">
        <v>35</v>
      </c>
      <c r="C2111">
        <v>5316.6540000000005</v>
      </c>
    </row>
    <row r="2112" spans="1:3">
      <c r="A2112" s="685" t="s">
        <v>1611</v>
      </c>
      <c r="B2112" s="686">
        <v>35</v>
      </c>
      <c r="C2112">
        <v>5316.6540000000005</v>
      </c>
    </row>
    <row r="2113" spans="1:3">
      <c r="A2113" s="685" t="s">
        <v>8</v>
      </c>
      <c r="B2113" s="686">
        <v>30</v>
      </c>
      <c r="C2113">
        <v>5142.5325000000003</v>
      </c>
    </row>
    <row r="2114" spans="1:3">
      <c r="A2114" s="685" t="s">
        <v>8</v>
      </c>
      <c r="B2114" s="686">
        <v>30</v>
      </c>
      <c r="C2114">
        <v>5142.5325000000003</v>
      </c>
    </row>
    <row r="2115" spans="1:3">
      <c r="A2115" s="685" t="s">
        <v>8</v>
      </c>
      <c r="B2115" s="686">
        <v>30</v>
      </c>
      <c r="C2115">
        <v>5142.5325000000003</v>
      </c>
    </row>
    <row r="2116" spans="1:3">
      <c r="A2116" s="685" t="s">
        <v>8</v>
      </c>
      <c r="B2116" s="686">
        <v>30</v>
      </c>
      <c r="C2116">
        <v>5142.5325000000003</v>
      </c>
    </row>
    <row r="2117" spans="1:3">
      <c r="A2117" s="685" t="s">
        <v>1612</v>
      </c>
      <c r="B2117" s="686">
        <v>30</v>
      </c>
      <c r="C2117">
        <v>8231.2965000000004</v>
      </c>
    </row>
    <row r="2118" spans="1:3">
      <c r="A2118" s="685" t="s">
        <v>1612</v>
      </c>
      <c r="B2118" s="686">
        <v>30</v>
      </c>
      <c r="C2118">
        <v>8231.2965000000004</v>
      </c>
    </row>
    <row r="2119" spans="1:3">
      <c r="A2119" s="685" t="s">
        <v>1612</v>
      </c>
      <c r="B2119" s="686">
        <v>30</v>
      </c>
      <c r="C2119">
        <v>8231.2965000000004</v>
      </c>
    </row>
    <row r="2120" spans="1:3">
      <c r="A2120" s="685" t="s">
        <v>1612</v>
      </c>
      <c r="B2120" s="686">
        <v>30</v>
      </c>
      <c r="C2120">
        <v>8231.2965000000004</v>
      </c>
    </row>
    <row r="2121" spans="1:3">
      <c r="A2121" s="685" t="s">
        <v>1612</v>
      </c>
      <c r="B2121" s="686">
        <v>30</v>
      </c>
      <c r="C2121">
        <v>8231.2965000000004</v>
      </c>
    </row>
    <row r="2122" spans="1:3">
      <c r="A2122" s="685" t="s">
        <v>1612</v>
      </c>
      <c r="B2122" s="686">
        <v>30</v>
      </c>
      <c r="C2122">
        <v>8231.2965000000004</v>
      </c>
    </row>
    <row r="2123" spans="1:3">
      <c r="A2123" s="685" t="s">
        <v>1612</v>
      </c>
      <c r="B2123" s="686">
        <v>30</v>
      </c>
      <c r="C2123">
        <v>8231.2965000000004</v>
      </c>
    </row>
    <row r="2124" spans="1:3">
      <c r="A2124" s="685" t="s">
        <v>1612</v>
      </c>
      <c r="B2124" s="686">
        <v>30</v>
      </c>
      <c r="C2124">
        <v>8231.2965000000004</v>
      </c>
    </row>
    <row r="2125" spans="1:3">
      <c r="A2125" s="685" t="s">
        <v>1613</v>
      </c>
      <c r="B2125" s="686">
        <v>30</v>
      </c>
      <c r="C2125">
        <v>8191.2809999999999</v>
      </c>
    </row>
    <row r="2126" spans="1:3">
      <c r="A2126" s="685" t="s">
        <v>1613</v>
      </c>
      <c r="B2126" s="686">
        <v>30</v>
      </c>
      <c r="C2126">
        <v>8191.2809999999999</v>
      </c>
    </row>
    <row r="2127" spans="1:3">
      <c r="A2127" s="685" t="s">
        <v>1613</v>
      </c>
      <c r="B2127" s="686">
        <v>30</v>
      </c>
      <c r="C2127">
        <v>8191.2809999999999</v>
      </c>
    </row>
    <row r="2128" spans="1:3">
      <c r="A2128" s="685" t="s">
        <v>1613</v>
      </c>
      <c r="B2128" s="686">
        <v>30</v>
      </c>
      <c r="C2128">
        <v>8191.2809999999999</v>
      </c>
    </row>
    <row r="2129" spans="1:3">
      <c r="A2129" s="685" t="s">
        <v>1613</v>
      </c>
      <c r="B2129" s="686">
        <v>30</v>
      </c>
      <c r="C2129">
        <v>8191.2809999999999</v>
      </c>
    </row>
    <row r="2130" spans="1:3">
      <c r="A2130" s="685" t="s">
        <v>1613</v>
      </c>
      <c r="B2130" s="686">
        <v>30</v>
      </c>
      <c r="C2130">
        <v>8191.2809999999999</v>
      </c>
    </row>
    <row r="2131" spans="1:3">
      <c r="A2131" s="685" t="s">
        <v>1613</v>
      </c>
      <c r="B2131" s="686">
        <v>30</v>
      </c>
      <c r="C2131">
        <v>8191.2809999999999</v>
      </c>
    </row>
    <row r="2132" spans="1:3">
      <c r="A2132" s="685" t="s">
        <v>1613</v>
      </c>
      <c r="B2132" s="686">
        <v>30</v>
      </c>
      <c r="C2132">
        <v>8191.2809999999999</v>
      </c>
    </row>
    <row r="2133" spans="1:3">
      <c r="A2133" s="685" t="s">
        <v>1614</v>
      </c>
      <c r="B2133" s="686">
        <v>25</v>
      </c>
      <c r="C2133">
        <v>6941.067</v>
      </c>
    </row>
    <row r="2134" spans="1:3">
      <c r="A2134" s="685" t="s">
        <v>1614</v>
      </c>
      <c r="B2134" s="686">
        <v>25</v>
      </c>
      <c r="C2134">
        <v>6941.067</v>
      </c>
    </row>
    <row r="2135" spans="1:3">
      <c r="A2135" s="685" t="s">
        <v>1614</v>
      </c>
      <c r="B2135" s="686">
        <v>25</v>
      </c>
      <c r="C2135">
        <v>6941.067</v>
      </c>
    </row>
    <row r="2136" spans="1:3">
      <c r="A2136" s="685" t="s">
        <v>1614</v>
      </c>
      <c r="B2136" s="686">
        <v>25</v>
      </c>
      <c r="C2136">
        <v>6941.067</v>
      </c>
    </row>
    <row r="2137" spans="1:3">
      <c r="A2137" s="685" t="s">
        <v>1614</v>
      </c>
      <c r="B2137" s="686">
        <v>25</v>
      </c>
      <c r="C2137">
        <v>6941.067</v>
      </c>
    </row>
    <row r="2138" spans="1:3">
      <c r="A2138" s="685" t="s">
        <v>1614</v>
      </c>
      <c r="B2138" s="686">
        <v>25</v>
      </c>
      <c r="C2138">
        <v>6941.067</v>
      </c>
    </row>
    <row r="2139" spans="1:3">
      <c r="A2139" s="685" t="s">
        <v>1614</v>
      </c>
      <c r="B2139" s="686">
        <v>25</v>
      </c>
      <c r="C2139">
        <v>6941.067</v>
      </c>
    </row>
    <row r="2140" spans="1:3">
      <c r="A2140" s="685" t="s">
        <v>1614</v>
      </c>
      <c r="B2140" s="686">
        <v>25</v>
      </c>
      <c r="C2140">
        <v>6941.067</v>
      </c>
    </row>
    <row r="2141" spans="1:3">
      <c r="A2141" s="685" t="s">
        <v>1615</v>
      </c>
      <c r="B2141" s="686">
        <v>35</v>
      </c>
      <c r="C2141">
        <v>10447.290000000001</v>
      </c>
    </row>
    <row r="2142" spans="1:3">
      <c r="A2142" s="685" t="s">
        <v>1615</v>
      </c>
      <c r="B2142" s="686">
        <v>35</v>
      </c>
      <c r="C2142">
        <v>10447.290000000001</v>
      </c>
    </row>
    <row r="2143" spans="1:3">
      <c r="A2143" s="685" t="s">
        <v>1615</v>
      </c>
      <c r="B2143" s="686">
        <v>35</v>
      </c>
      <c r="C2143">
        <v>10447.290000000001</v>
      </c>
    </row>
    <row r="2144" spans="1:3">
      <c r="A2144" s="685" t="s">
        <v>1615</v>
      </c>
      <c r="B2144" s="686">
        <v>35</v>
      </c>
      <c r="C2144">
        <v>10447.290000000001</v>
      </c>
    </row>
    <row r="2145" spans="1:3">
      <c r="A2145" s="685" t="s">
        <v>1615</v>
      </c>
      <c r="B2145" s="686">
        <v>35</v>
      </c>
      <c r="C2145">
        <v>10447.290000000001</v>
      </c>
    </row>
    <row r="2146" spans="1:3">
      <c r="A2146" s="685" t="s">
        <v>1615</v>
      </c>
      <c r="B2146" s="686">
        <v>35</v>
      </c>
      <c r="C2146">
        <v>10447.290000000001</v>
      </c>
    </row>
    <row r="2147" spans="1:3">
      <c r="A2147" s="685" t="s">
        <v>1615</v>
      </c>
      <c r="B2147" s="686">
        <v>35</v>
      </c>
      <c r="C2147">
        <v>10447.290000000001</v>
      </c>
    </row>
    <row r="2148" spans="1:3">
      <c r="A2148" s="685" t="s">
        <v>1615</v>
      </c>
      <c r="B2148" s="686">
        <v>35</v>
      </c>
      <c r="C2148">
        <v>10447.290000000001</v>
      </c>
    </row>
    <row r="2149" spans="1:3">
      <c r="A2149" s="685" t="s">
        <v>1616</v>
      </c>
      <c r="B2149" s="686">
        <v>30</v>
      </c>
      <c r="C2149">
        <v>7967.4105</v>
      </c>
    </row>
    <row r="2150" spans="1:3">
      <c r="A2150" s="685" t="s">
        <v>1616</v>
      </c>
      <c r="B2150" s="686">
        <v>30</v>
      </c>
      <c r="C2150">
        <v>7967.4105</v>
      </c>
    </row>
    <row r="2151" spans="1:3">
      <c r="A2151" s="685" t="s">
        <v>1616</v>
      </c>
      <c r="B2151" s="686">
        <v>30</v>
      </c>
      <c r="C2151">
        <v>7967.4105</v>
      </c>
    </row>
    <row r="2152" spans="1:3">
      <c r="A2152" s="685" t="s">
        <v>1616</v>
      </c>
      <c r="B2152" s="686">
        <v>30</v>
      </c>
      <c r="C2152">
        <v>7967.4105</v>
      </c>
    </row>
    <row r="2153" spans="1:3">
      <c r="A2153" s="685" t="s">
        <v>1616</v>
      </c>
      <c r="B2153" s="686">
        <v>30</v>
      </c>
      <c r="C2153">
        <v>7967.4105</v>
      </c>
    </row>
    <row r="2154" spans="1:3">
      <c r="A2154" s="685" t="s">
        <v>1616</v>
      </c>
      <c r="B2154" s="686">
        <v>30</v>
      </c>
      <c r="C2154">
        <v>7967.4105</v>
      </c>
    </row>
    <row r="2155" spans="1:3">
      <c r="A2155" s="685" t="s">
        <v>1616</v>
      </c>
      <c r="B2155" s="686">
        <v>30</v>
      </c>
      <c r="C2155">
        <v>7967.4105</v>
      </c>
    </row>
    <row r="2156" spans="1:3">
      <c r="A2156" s="685" t="s">
        <v>1616</v>
      </c>
      <c r="B2156" s="686">
        <v>30</v>
      </c>
      <c r="C2156">
        <v>7967.4105</v>
      </c>
    </row>
    <row r="2157" spans="1:3">
      <c r="A2157" s="685" t="s">
        <v>1617</v>
      </c>
      <c r="B2157" s="686">
        <v>40</v>
      </c>
      <c r="C2157">
        <v>9692.4030000000002</v>
      </c>
    </row>
    <row r="2158" spans="1:3">
      <c r="A2158" s="685" t="s">
        <v>1617</v>
      </c>
      <c r="B2158" s="686">
        <v>40</v>
      </c>
      <c r="C2158">
        <v>9692.4030000000002</v>
      </c>
    </row>
    <row r="2159" spans="1:3">
      <c r="A2159" s="685" t="s">
        <v>1617</v>
      </c>
      <c r="B2159" s="686">
        <v>40</v>
      </c>
      <c r="C2159">
        <v>9692.4030000000002</v>
      </c>
    </row>
    <row r="2160" spans="1:3">
      <c r="A2160" s="685" t="s">
        <v>1617</v>
      </c>
      <c r="B2160" s="686">
        <v>40</v>
      </c>
      <c r="C2160">
        <v>9692.4030000000002</v>
      </c>
    </row>
    <row r="2161" spans="1:3">
      <c r="A2161" s="685" t="s">
        <v>1617</v>
      </c>
      <c r="B2161" s="686">
        <v>40</v>
      </c>
      <c r="C2161">
        <v>9692.4030000000002</v>
      </c>
    </row>
    <row r="2162" spans="1:3">
      <c r="A2162" s="685" t="s">
        <v>1617</v>
      </c>
      <c r="B2162" s="686">
        <v>40</v>
      </c>
      <c r="C2162">
        <v>9692.4030000000002</v>
      </c>
    </row>
    <row r="2163" spans="1:3">
      <c r="A2163" s="685" t="s">
        <v>1617</v>
      </c>
      <c r="B2163" s="686">
        <v>40</v>
      </c>
      <c r="C2163">
        <v>9692.4030000000002</v>
      </c>
    </row>
    <row r="2164" spans="1:3">
      <c r="A2164" s="685" t="s">
        <v>1617</v>
      </c>
      <c r="B2164" s="686">
        <v>40</v>
      </c>
      <c r="C2164">
        <v>9692.4030000000002</v>
      </c>
    </row>
    <row r="2165" spans="1:3">
      <c r="A2165" s="685" t="s">
        <v>1618</v>
      </c>
      <c r="B2165" s="686">
        <v>60</v>
      </c>
      <c r="C2165">
        <v>13866.993</v>
      </c>
    </row>
    <row r="2166" spans="1:3">
      <c r="A2166" s="685" t="s">
        <v>1618</v>
      </c>
      <c r="B2166" s="686">
        <v>60</v>
      </c>
      <c r="C2166">
        <v>13866.993</v>
      </c>
    </row>
    <row r="2167" spans="1:3">
      <c r="A2167" s="685" t="s">
        <v>1618</v>
      </c>
      <c r="B2167" s="686">
        <v>60</v>
      </c>
      <c r="C2167">
        <v>13866.993</v>
      </c>
    </row>
    <row r="2168" spans="1:3">
      <c r="A2168" s="685" t="s">
        <v>1618</v>
      </c>
      <c r="B2168" s="686">
        <v>60</v>
      </c>
      <c r="C2168">
        <v>13866.993</v>
      </c>
    </row>
    <row r="2169" spans="1:3">
      <c r="A2169" s="685" t="s">
        <v>1618</v>
      </c>
      <c r="B2169" s="686">
        <v>60</v>
      </c>
      <c r="C2169">
        <v>13866.993</v>
      </c>
    </row>
    <row r="2170" spans="1:3">
      <c r="A2170" s="685" t="s">
        <v>1618</v>
      </c>
      <c r="B2170" s="686">
        <v>60</v>
      </c>
      <c r="C2170">
        <v>13866.993</v>
      </c>
    </row>
    <row r="2171" spans="1:3">
      <c r="A2171" s="685" t="s">
        <v>1618</v>
      </c>
      <c r="B2171" s="686">
        <v>60</v>
      </c>
      <c r="C2171">
        <v>13866.993</v>
      </c>
    </row>
    <row r="2172" spans="1:3">
      <c r="A2172" s="685" t="s">
        <v>1618</v>
      </c>
      <c r="B2172" s="686">
        <v>60</v>
      </c>
      <c r="C2172">
        <v>13866.993</v>
      </c>
    </row>
    <row r="2173" spans="1:3">
      <c r="A2173" s="685" t="s">
        <v>1619</v>
      </c>
      <c r="B2173" s="686">
        <v>35</v>
      </c>
      <c r="C2173">
        <v>8597.9249999999993</v>
      </c>
    </row>
    <row r="2174" spans="1:3">
      <c r="A2174" s="685" t="s">
        <v>1619</v>
      </c>
      <c r="B2174" s="686">
        <v>35</v>
      </c>
      <c r="C2174">
        <v>8597.9249999999993</v>
      </c>
    </row>
    <row r="2175" spans="1:3">
      <c r="A2175" s="685" t="s">
        <v>1619</v>
      </c>
      <c r="B2175" s="686">
        <v>35</v>
      </c>
      <c r="C2175">
        <v>8597.9249999999993</v>
      </c>
    </row>
    <row r="2176" spans="1:3">
      <c r="A2176" s="685" t="s">
        <v>1619</v>
      </c>
      <c r="B2176" s="686">
        <v>35</v>
      </c>
      <c r="C2176">
        <v>8597.9249999999993</v>
      </c>
    </row>
    <row r="2177" spans="1:3">
      <c r="A2177" s="685" t="s">
        <v>1619</v>
      </c>
      <c r="B2177" s="686">
        <v>35</v>
      </c>
      <c r="C2177">
        <v>8597.9249999999993</v>
      </c>
    </row>
    <row r="2178" spans="1:3">
      <c r="A2178" s="685" t="s">
        <v>1619</v>
      </c>
      <c r="B2178" s="686">
        <v>35</v>
      </c>
      <c r="C2178">
        <v>8597.9249999999993</v>
      </c>
    </row>
    <row r="2179" spans="1:3">
      <c r="A2179" s="685" t="s">
        <v>1619</v>
      </c>
      <c r="B2179" s="686">
        <v>35</v>
      </c>
      <c r="C2179">
        <v>8597.9249999999993</v>
      </c>
    </row>
    <row r="2180" spans="1:3">
      <c r="A2180" s="685" t="s">
        <v>1619</v>
      </c>
      <c r="B2180" s="686">
        <v>35</v>
      </c>
      <c r="C2180">
        <v>8597.9249999999993</v>
      </c>
    </row>
    <row r="2181" spans="1:3">
      <c r="A2181" s="685" t="s">
        <v>1620</v>
      </c>
      <c r="B2181" s="686">
        <v>40</v>
      </c>
      <c r="C2181">
        <v>9627.5130000000008</v>
      </c>
    </row>
    <row r="2182" spans="1:3">
      <c r="A2182" s="685" t="s">
        <v>1620</v>
      </c>
      <c r="B2182" s="686">
        <v>40</v>
      </c>
      <c r="C2182">
        <v>9627.5130000000008</v>
      </c>
    </row>
    <row r="2183" spans="1:3">
      <c r="A2183" s="685" t="s">
        <v>1620</v>
      </c>
      <c r="B2183" s="686">
        <v>40</v>
      </c>
      <c r="C2183">
        <v>9627.5130000000008</v>
      </c>
    </row>
    <row r="2184" spans="1:3">
      <c r="A2184" s="685" t="s">
        <v>1620</v>
      </c>
      <c r="B2184" s="686">
        <v>40</v>
      </c>
      <c r="C2184">
        <v>9627.5130000000008</v>
      </c>
    </row>
    <row r="2185" spans="1:3">
      <c r="A2185" s="685" t="s">
        <v>1620</v>
      </c>
      <c r="B2185" s="686">
        <v>40</v>
      </c>
      <c r="C2185">
        <v>9627.5130000000008</v>
      </c>
    </row>
    <row r="2186" spans="1:3">
      <c r="A2186" s="685" t="s">
        <v>1620</v>
      </c>
      <c r="B2186" s="686">
        <v>40</v>
      </c>
      <c r="C2186">
        <v>9627.5130000000008</v>
      </c>
    </row>
    <row r="2187" spans="1:3">
      <c r="A2187" s="685" t="s">
        <v>1620</v>
      </c>
      <c r="B2187" s="686">
        <v>40</v>
      </c>
      <c r="C2187">
        <v>9627.5130000000008</v>
      </c>
    </row>
    <row r="2188" spans="1:3">
      <c r="A2188" s="685" t="s">
        <v>1620</v>
      </c>
      <c r="B2188" s="686">
        <v>40</v>
      </c>
      <c r="C2188">
        <v>9627.5130000000008</v>
      </c>
    </row>
    <row r="2189" spans="1:3">
      <c r="A2189" s="685" t="s">
        <v>1621</v>
      </c>
      <c r="B2189" s="686">
        <v>45</v>
      </c>
      <c r="C2189">
        <v>12458.88</v>
      </c>
    </row>
    <row r="2190" spans="1:3">
      <c r="A2190" s="685" t="s">
        <v>1621</v>
      </c>
      <c r="B2190" s="686">
        <v>45</v>
      </c>
      <c r="C2190">
        <v>12458.88</v>
      </c>
    </row>
    <row r="2191" spans="1:3">
      <c r="A2191" s="685" t="s">
        <v>1621</v>
      </c>
      <c r="B2191" s="686">
        <v>45</v>
      </c>
      <c r="C2191">
        <v>12458.88</v>
      </c>
    </row>
    <row r="2192" spans="1:3">
      <c r="A2192" s="685" t="s">
        <v>1621</v>
      </c>
      <c r="B2192" s="686">
        <v>45</v>
      </c>
      <c r="C2192">
        <v>12458.88</v>
      </c>
    </row>
    <row r="2193" spans="1:3">
      <c r="A2193" s="685" t="s">
        <v>1621</v>
      </c>
      <c r="B2193" s="686">
        <v>45</v>
      </c>
      <c r="C2193">
        <v>12458.88</v>
      </c>
    </row>
    <row r="2194" spans="1:3">
      <c r="A2194" s="685" t="s">
        <v>1621</v>
      </c>
      <c r="B2194" s="686">
        <v>45</v>
      </c>
      <c r="C2194">
        <v>12458.88</v>
      </c>
    </row>
    <row r="2195" spans="1:3">
      <c r="A2195" s="685" t="s">
        <v>1621</v>
      </c>
      <c r="B2195" s="686">
        <v>45</v>
      </c>
      <c r="C2195">
        <v>12458.88</v>
      </c>
    </row>
    <row r="2196" spans="1:3">
      <c r="A2196" s="685" t="s">
        <v>1621</v>
      </c>
      <c r="B2196" s="686">
        <v>45</v>
      </c>
      <c r="C2196">
        <v>12458.88</v>
      </c>
    </row>
    <row r="2197" spans="1:3">
      <c r="A2197" s="685" t="s">
        <v>1622</v>
      </c>
      <c r="B2197" s="686">
        <v>45</v>
      </c>
      <c r="C2197">
        <v>11686.689</v>
      </c>
    </row>
    <row r="2198" spans="1:3">
      <c r="A2198" s="685" t="s">
        <v>1622</v>
      </c>
      <c r="B2198" s="686">
        <v>45</v>
      </c>
      <c r="C2198">
        <v>11686.689</v>
      </c>
    </row>
    <row r="2199" spans="1:3">
      <c r="A2199" s="685" t="s">
        <v>1622</v>
      </c>
      <c r="B2199" s="686">
        <v>45</v>
      </c>
      <c r="C2199">
        <v>11686.689</v>
      </c>
    </row>
    <row r="2200" spans="1:3">
      <c r="A2200" s="685" t="s">
        <v>1622</v>
      </c>
      <c r="B2200" s="686">
        <v>45</v>
      </c>
      <c r="C2200">
        <v>11686.689</v>
      </c>
    </row>
    <row r="2201" spans="1:3">
      <c r="A2201" s="685" t="s">
        <v>1622</v>
      </c>
      <c r="B2201" s="686">
        <v>45</v>
      </c>
      <c r="C2201">
        <v>11686.689</v>
      </c>
    </row>
    <row r="2202" spans="1:3">
      <c r="A2202" s="685" t="s">
        <v>1622</v>
      </c>
      <c r="B2202" s="686">
        <v>45</v>
      </c>
      <c r="C2202">
        <v>11686.689</v>
      </c>
    </row>
    <row r="2203" spans="1:3">
      <c r="A2203" s="685" t="s">
        <v>1622</v>
      </c>
      <c r="B2203" s="686">
        <v>45</v>
      </c>
      <c r="C2203">
        <v>11686.689</v>
      </c>
    </row>
    <row r="2204" spans="1:3">
      <c r="A2204" s="685" t="s">
        <v>1622</v>
      </c>
      <c r="B2204" s="686">
        <v>45</v>
      </c>
      <c r="C2204">
        <v>11686.689</v>
      </c>
    </row>
    <row r="2205" spans="1:3">
      <c r="A2205" s="685" t="s">
        <v>1623</v>
      </c>
      <c r="B2205" s="686">
        <v>45</v>
      </c>
      <c r="C2205">
        <v>11720.2155</v>
      </c>
    </row>
    <row r="2206" spans="1:3">
      <c r="A2206" s="685" t="s">
        <v>1623</v>
      </c>
      <c r="B2206" s="686">
        <v>45</v>
      </c>
      <c r="C2206">
        <v>11720.2155</v>
      </c>
    </row>
    <row r="2207" spans="1:3">
      <c r="A2207" s="685" t="s">
        <v>1623</v>
      </c>
      <c r="B2207" s="686">
        <v>45</v>
      </c>
      <c r="C2207">
        <v>11720.2155</v>
      </c>
    </row>
    <row r="2208" spans="1:3">
      <c r="A2208" s="685" t="s">
        <v>1623</v>
      </c>
      <c r="B2208" s="686">
        <v>45</v>
      </c>
      <c r="C2208">
        <v>11720.2155</v>
      </c>
    </row>
    <row r="2209" spans="1:3">
      <c r="A2209" s="685" t="s">
        <v>1623</v>
      </c>
      <c r="B2209" s="686">
        <v>45</v>
      </c>
      <c r="C2209">
        <v>11720.2155</v>
      </c>
    </row>
    <row r="2210" spans="1:3">
      <c r="A2210" s="685" t="s">
        <v>1623</v>
      </c>
      <c r="B2210" s="686">
        <v>45</v>
      </c>
      <c r="C2210">
        <v>11720.2155</v>
      </c>
    </row>
    <row r="2211" spans="1:3">
      <c r="A2211" s="685" t="s">
        <v>1623</v>
      </c>
      <c r="B2211" s="686">
        <v>45</v>
      </c>
      <c r="C2211">
        <v>11720.2155</v>
      </c>
    </row>
    <row r="2212" spans="1:3">
      <c r="A2212" s="685" t="s">
        <v>1623</v>
      </c>
      <c r="B2212" s="686">
        <v>45</v>
      </c>
      <c r="C2212">
        <v>11720.2155</v>
      </c>
    </row>
    <row r="2213" spans="1:3">
      <c r="A2213" s="685" t="s">
        <v>1624</v>
      </c>
      <c r="B2213" s="686">
        <v>55</v>
      </c>
      <c r="C2213">
        <v>13595.5365</v>
      </c>
    </row>
    <row r="2214" spans="1:3">
      <c r="A2214" s="685" t="s">
        <v>1624</v>
      </c>
      <c r="B2214" s="686">
        <v>55</v>
      </c>
      <c r="C2214">
        <v>13595.5365</v>
      </c>
    </row>
    <row r="2215" spans="1:3">
      <c r="A2215" s="685" t="s">
        <v>1624</v>
      </c>
      <c r="B2215" s="686">
        <v>55</v>
      </c>
      <c r="C2215">
        <v>13595.5365</v>
      </c>
    </row>
    <row r="2216" spans="1:3">
      <c r="A2216" s="685" t="s">
        <v>1624</v>
      </c>
      <c r="B2216" s="686">
        <v>55</v>
      </c>
      <c r="C2216">
        <v>13595.5365</v>
      </c>
    </row>
    <row r="2217" spans="1:3">
      <c r="A2217" s="685" t="s">
        <v>1624</v>
      </c>
      <c r="B2217" s="686">
        <v>55</v>
      </c>
      <c r="C2217">
        <v>13595.5365</v>
      </c>
    </row>
    <row r="2218" spans="1:3">
      <c r="A2218" s="685" t="s">
        <v>1624</v>
      </c>
      <c r="B2218" s="686">
        <v>55</v>
      </c>
      <c r="C2218">
        <v>13595.5365</v>
      </c>
    </row>
    <row r="2219" spans="1:3">
      <c r="A2219" s="685" t="s">
        <v>1624</v>
      </c>
      <c r="B2219" s="686">
        <v>55</v>
      </c>
      <c r="C2219">
        <v>13595.5365</v>
      </c>
    </row>
    <row r="2220" spans="1:3">
      <c r="A2220" s="685" t="s">
        <v>1624</v>
      </c>
      <c r="B2220" s="686">
        <v>55</v>
      </c>
      <c r="C2220">
        <v>13595.5365</v>
      </c>
    </row>
    <row r="2221" spans="1:3">
      <c r="A2221" s="685" t="s">
        <v>3917</v>
      </c>
      <c r="B2221" s="686">
        <v>90</v>
      </c>
      <c r="C2221">
        <v>24728.497500000001</v>
      </c>
    </row>
    <row r="2222" spans="1:3">
      <c r="A2222" s="685" t="s">
        <v>3917</v>
      </c>
      <c r="B2222" s="686">
        <v>90</v>
      </c>
      <c r="C2222">
        <v>24728.497500000001</v>
      </c>
    </row>
    <row r="2223" spans="1:3">
      <c r="A2223" s="685" t="s">
        <v>3917</v>
      </c>
      <c r="B2223" s="686">
        <v>90</v>
      </c>
      <c r="C2223">
        <v>24728.497500000001</v>
      </c>
    </row>
    <row r="2224" spans="1:3">
      <c r="A2224" s="685" t="s">
        <v>3917</v>
      </c>
      <c r="B2224" s="686">
        <v>90</v>
      </c>
      <c r="C2224">
        <v>24728.497500000001</v>
      </c>
    </row>
    <row r="2225" spans="1:3">
      <c r="A2225" s="685" t="s">
        <v>3917</v>
      </c>
      <c r="B2225" s="686">
        <v>90</v>
      </c>
      <c r="C2225">
        <v>24728.497500000001</v>
      </c>
    </row>
    <row r="2226" spans="1:3">
      <c r="A2226" s="685" t="s">
        <v>3917</v>
      </c>
      <c r="B2226" s="686">
        <v>90</v>
      </c>
      <c r="C2226">
        <v>24728.497500000001</v>
      </c>
    </row>
    <row r="2227" spans="1:3">
      <c r="A2227" s="685" t="s">
        <v>3917</v>
      </c>
      <c r="B2227" s="686">
        <v>90</v>
      </c>
      <c r="C2227">
        <v>24728.497500000001</v>
      </c>
    </row>
    <row r="2228" spans="1:3">
      <c r="A2228" s="685" t="s">
        <v>3917</v>
      </c>
      <c r="B2228" s="686">
        <v>90</v>
      </c>
      <c r="C2228">
        <v>24728.497500000001</v>
      </c>
    </row>
    <row r="2229" spans="1:3">
      <c r="A2229" s="685" t="s">
        <v>3918</v>
      </c>
      <c r="B2229" s="686">
        <v>105</v>
      </c>
      <c r="C2229">
        <v>27982.731</v>
      </c>
    </row>
    <row r="2230" spans="1:3">
      <c r="A2230" s="685" t="s">
        <v>3918</v>
      </c>
      <c r="B2230" s="686">
        <v>105</v>
      </c>
      <c r="C2230">
        <v>27982.731</v>
      </c>
    </row>
    <row r="2231" spans="1:3">
      <c r="A2231" s="685" t="s">
        <v>3918</v>
      </c>
      <c r="B2231" s="686">
        <v>105</v>
      </c>
      <c r="C2231">
        <v>27982.731</v>
      </c>
    </row>
    <row r="2232" spans="1:3">
      <c r="A2232" s="685" t="s">
        <v>3918</v>
      </c>
      <c r="B2232" s="686">
        <v>105</v>
      </c>
      <c r="C2232">
        <v>27982.731</v>
      </c>
    </row>
    <row r="2233" spans="1:3">
      <c r="A2233" s="685" t="s">
        <v>3918</v>
      </c>
      <c r="B2233" s="686">
        <v>105</v>
      </c>
      <c r="C2233">
        <v>27982.731</v>
      </c>
    </row>
    <row r="2234" spans="1:3">
      <c r="A2234" s="685" t="s">
        <v>3918</v>
      </c>
      <c r="B2234" s="686">
        <v>105</v>
      </c>
      <c r="C2234">
        <v>27982.731</v>
      </c>
    </row>
    <row r="2235" spans="1:3">
      <c r="A2235" s="685" t="s">
        <v>3918</v>
      </c>
      <c r="B2235" s="686">
        <v>105</v>
      </c>
      <c r="C2235">
        <v>27982.731</v>
      </c>
    </row>
    <row r="2236" spans="1:3">
      <c r="A2236" s="685" t="s">
        <v>3918</v>
      </c>
      <c r="B2236" s="686">
        <v>105</v>
      </c>
      <c r="C2236">
        <v>27982.731</v>
      </c>
    </row>
    <row r="2237" spans="1:3">
      <c r="A2237" s="685" t="s">
        <v>1625</v>
      </c>
      <c r="B2237" s="686">
        <v>32</v>
      </c>
      <c r="C2237">
        <v>7929.558</v>
      </c>
    </row>
    <row r="2238" spans="1:3">
      <c r="A2238" s="685" t="s">
        <v>1625</v>
      </c>
      <c r="B2238" s="686">
        <v>32</v>
      </c>
      <c r="C2238">
        <v>7929.558</v>
      </c>
    </row>
    <row r="2239" spans="1:3">
      <c r="A2239" s="685" t="s">
        <v>1626</v>
      </c>
      <c r="B2239" s="686">
        <v>25</v>
      </c>
      <c r="C2239">
        <v>6829.6724999999997</v>
      </c>
    </row>
    <row r="2240" spans="1:3">
      <c r="A2240" s="685" t="s">
        <v>1626</v>
      </c>
      <c r="B2240" s="686">
        <v>25</v>
      </c>
      <c r="C2240">
        <v>6829.6724999999997</v>
      </c>
    </row>
    <row r="2241" spans="1:3">
      <c r="A2241" s="685" t="s">
        <v>1627</v>
      </c>
      <c r="B2241" s="686">
        <v>30</v>
      </c>
      <c r="C2241">
        <v>7711.0950000000003</v>
      </c>
    </row>
    <row r="2242" spans="1:3">
      <c r="A2242" s="685" t="s">
        <v>1627</v>
      </c>
      <c r="B2242" s="686">
        <v>30</v>
      </c>
      <c r="C2242">
        <v>7711.0950000000003</v>
      </c>
    </row>
    <row r="2243" spans="1:3">
      <c r="A2243" s="685" t="s">
        <v>1628</v>
      </c>
      <c r="B2243" s="686">
        <v>35</v>
      </c>
      <c r="C2243">
        <v>10462.431</v>
      </c>
    </row>
    <row r="2244" spans="1:3">
      <c r="A2244" s="685" t="s">
        <v>1628</v>
      </c>
      <c r="B2244" s="686">
        <v>35</v>
      </c>
      <c r="C2244">
        <v>10462.431</v>
      </c>
    </row>
    <row r="2245" spans="1:3">
      <c r="A2245" s="685" t="s">
        <v>1629</v>
      </c>
      <c r="B2245" s="686">
        <v>11</v>
      </c>
      <c r="C2245">
        <v>5331.7950000000001</v>
      </c>
    </row>
    <row r="2246" spans="1:3">
      <c r="A2246" s="685" t="s">
        <v>1630</v>
      </c>
      <c r="B2246" s="686">
        <v>17</v>
      </c>
      <c r="C2246">
        <v>7717.5839999999998</v>
      </c>
    </row>
    <row r="2247" spans="1:3">
      <c r="A2247" s="685" t="s">
        <v>1631</v>
      </c>
      <c r="B2247" s="686">
        <v>65</v>
      </c>
      <c r="C2247">
        <v>14526.708000000001</v>
      </c>
    </row>
    <row r="2248" spans="1:3">
      <c r="A2248" s="685" t="s">
        <v>1631</v>
      </c>
      <c r="B2248" s="686">
        <v>65</v>
      </c>
      <c r="C2248">
        <v>14526.708000000001</v>
      </c>
    </row>
    <row r="2249" spans="1:3">
      <c r="A2249" s="685" t="s">
        <v>1632</v>
      </c>
      <c r="B2249" s="686">
        <v>80</v>
      </c>
      <c r="C2249">
        <v>18772.677</v>
      </c>
    </row>
    <row r="2250" spans="1:3">
      <c r="A2250" s="685" t="s">
        <v>1632</v>
      </c>
      <c r="B2250" s="686">
        <v>80</v>
      </c>
      <c r="C2250">
        <v>18772.677</v>
      </c>
    </row>
    <row r="2251" spans="1:3">
      <c r="A2251" s="685" t="s">
        <v>1633</v>
      </c>
      <c r="B2251" s="686">
        <v>105</v>
      </c>
      <c r="C2251">
        <v>23679.442500000001</v>
      </c>
    </row>
    <row r="2252" spans="1:3">
      <c r="A2252" s="685" t="s">
        <v>1633</v>
      </c>
      <c r="B2252" s="686">
        <v>105</v>
      </c>
      <c r="C2252">
        <v>23679.442500000001</v>
      </c>
    </row>
    <row r="2253" spans="1:3">
      <c r="A2253" s="685" t="s">
        <v>1634</v>
      </c>
      <c r="B2253" s="686">
        <v>65</v>
      </c>
      <c r="C2253">
        <v>15467.612999999999</v>
      </c>
    </row>
    <row r="2254" spans="1:3">
      <c r="A2254" s="685" t="s">
        <v>1634</v>
      </c>
      <c r="B2254" s="686">
        <v>65</v>
      </c>
      <c r="C2254">
        <v>15467.612999999999</v>
      </c>
    </row>
    <row r="2255" spans="1:3">
      <c r="A2255" s="685" t="s">
        <v>1635</v>
      </c>
      <c r="B2255" s="686">
        <v>70</v>
      </c>
      <c r="C2255">
        <v>17179.627499999999</v>
      </c>
    </row>
    <row r="2256" spans="1:3">
      <c r="A2256" s="685" t="s">
        <v>1635</v>
      </c>
      <c r="B2256" s="686">
        <v>70</v>
      </c>
      <c r="C2256">
        <v>17179.627499999999</v>
      </c>
    </row>
    <row r="2257" spans="1:3">
      <c r="A2257" s="685" t="s">
        <v>1636</v>
      </c>
      <c r="B2257" s="686">
        <v>75</v>
      </c>
      <c r="C2257">
        <v>13553.358</v>
      </c>
    </row>
    <row r="2258" spans="1:3">
      <c r="A2258" s="685" t="s">
        <v>1636</v>
      </c>
      <c r="B2258" s="686">
        <v>75</v>
      </c>
      <c r="C2258">
        <v>13553.358</v>
      </c>
    </row>
    <row r="2259" spans="1:3">
      <c r="A2259" s="685" t="s">
        <v>1637</v>
      </c>
      <c r="B2259" s="686">
        <v>75</v>
      </c>
      <c r="C2259">
        <v>21831.159</v>
      </c>
    </row>
    <row r="2260" spans="1:3">
      <c r="A2260" s="685" t="s">
        <v>1637</v>
      </c>
      <c r="B2260" s="686">
        <v>75</v>
      </c>
      <c r="C2260">
        <v>21831.159</v>
      </c>
    </row>
    <row r="2261" spans="1:3">
      <c r="A2261" s="685" t="s">
        <v>1638</v>
      </c>
      <c r="B2261" s="686">
        <v>85</v>
      </c>
      <c r="C2261">
        <v>24360.787499999999</v>
      </c>
    </row>
    <row r="2262" spans="1:3">
      <c r="A2262" s="685" t="s">
        <v>1638</v>
      </c>
      <c r="B2262" s="686">
        <v>85</v>
      </c>
      <c r="C2262">
        <v>24360.787499999999</v>
      </c>
    </row>
    <row r="2263" spans="1:3">
      <c r="A2263" s="685" t="s">
        <v>1639</v>
      </c>
      <c r="B2263" s="686">
        <v>95</v>
      </c>
      <c r="C2263">
        <v>24360.787499999999</v>
      </c>
    </row>
    <row r="2264" spans="1:3">
      <c r="A2264" s="685" t="s">
        <v>1639</v>
      </c>
      <c r="B2264" s="686">
        <v>95</v>
      </c>
      <c r="C2264">
        <v>24360.787499999999</v>
      </c>
    </row>
    <row r="2265" spans="1:3">
      <c r="A2265" s="685" t="s">
        <v>1640</v>
      </c>
      <c r="B2265" s="686">
        <v>105</v>
      </c>
      <c r="C2265">
        <v>24360.787499999999</v>
      </c>
    </row>
    <row r="2266" spans="1:3">
      <c r="A2266" s="685" t="s">
        <v>1640</v>
      </c>
      <c r="B2266" s="686">
        <v>105</v>
      </c>
      <c r="C2266">
        <v>24360.787499999999</v>
      </c>
    </row>
    <row r="2267" spans="1:3">
      <c r="A2267" s="685" t="s">
        <v>1641</v>
      </c>
      <c r="B2267" s="686">
        <v>100</v>
      </c>
      <c r="C2267">
        <v>31690.113000000001</v>
      </c>
    </row>
    <row r="2268" spans="1:3">
      <c r="A2268" s="685" t="s">
        <v>1641</v>
      </c>
      <c r="B2268" s="686">
        <v>100</v>
      </c>
      <c r="C2268">
        <v>31690.113000000001</v>
      </c>
    </row>
    <row r="2269" spans="1:3">
      <c r="A2269" s="685" t="s">
        <v>1642</v>
      </c>
      <c r="B2269" s="686">
        <v>110</v>
      </c>
      <c r="C2269">
        <v>34222.985999999997</v>
      </c>
    </row>
    <row r="2270" spans="1:3">
      <c r="A2270" s="685" t="s">
        <v>1642</v>
      </c>
      <c r="B2270" s="686">
        <v>110</v>
      </c>
      <c r="C2270">
        <v>34222.985999999997</v>
      </c>
    </row>
    <row r="2271" spans="1:3">
      <c r="A2271" s="685" t="s">
        <v>1643</v>
      </c>
      <c r="B2271" s="686">
        <v>120</v>
      </c>
      <c r="C2271">
        <v>34222.985999999997</v>
      </c>
    </row>
    <row r="2272" spans="1:3">
      <c r="A2272" s="685" t="s">
        <v>1643</v>
      </c>
      <c r="B2272" s="686">
        <v>120</v>
      </c>
      <c r="C2272">
        <v>34222.985999999997</v>
      </c>
    </row>
    <row r="2273" spans="1:3">
      <c r="A2273" s="685" t="s">
        <v>1644</v>
      </c>
      <c r="B2273" s="686">
        <v>130</v>
      </c>
      <c r="C2273">
        <v>34222.985999999997</v>
      </c>
    </row>
    <row r="2274" spans="1:3">
      <c r="A2274" s="685" t="s">
        <v>1644</v>
      </c>
      <c r="B2274" s="686">
        <v>130</v>
      </c>
      <c r="C2274">
        <v>34222.985999999997</v>
      </c>
    </row>
    <row r="2275" spans="1:3">
      <c r="A2275" s="685" t="s">
        <v>1645</v>
      </c>
      <c r="B2275" s="686">
        <v>85</v>
      </c>
      <c r="C2275">
        <v>15843.975</v>
      </c>
    </row>
    <row r="2276" spans="1:3">
      <c r="A2276" s="685" t="s">
        <v>1645</v>
      </c>
      <c r="B2276" s="686">
        <v>85</v>
      </c>
      <c r="C2276">
        <v>15843.975</v>
      </c>
    </row>
    <row r="2277" spans="1:3">
      <c r="A2277" s="685" t="s">
        <v>1646</v>
      </c>
      <c r="B2277" s="686">
        <v>45</v>
      </c>
      <c r="C2277">
        <v>12144.163500000001</v>
      </c>
    </row>
    <row r="2278" spans="1:3">
      <c r="A2278" s="685" t="s">
        <v>1646</v>
      </c>
      <c r="B2278" s="686">
        <v>45</v>
      </c>
      <c r="C2278">
        <v>12144.163500000001</v>
      </c>
    </row>
    <row r="2279" spans="1:3">
      <c r="A2279" s="685" t="s">
        <v>1647</v>
      </c>
      <c r="B2279" s="686">
        <v>50</v>
      </c>
      <c r="C2279">
        <v>13479.816000000001</v>
      </c>
    </row>
    <row r="2280" spans="1:3">
      <c r="A2280" s="685" t="s">
        <v>1647</v>
      </c>
      <c r="B2280" s="686">
        <v>50</v>
      </c>
      <c r="C2280">
        <v>13479.816000000001</v>
      </c>
    </row>
    <row r="2281" spans="1:3">
      <c r="A2281" s="685" t="s">
        <v>1648</v>
      </c>
      <c r="B2281" s="686">
        <v>50</v>
      </c>
      <c r="C2281">
        <v>13619.3295</v>
      </c>
    </row>
    <row r="2282" spans="1:3">
      <c r="A2282" s="685" t="s">
        <v>1648</v>
      </c>
      <c r="B2282" s="686">
        <v>50</v>
      </c>
      <c r="C2282">
        <v>13619.3295</v>
      </c>
    </row>
    <row r="2283" spans="1:3">
      <c r="A2283" s="685" t="s">
        <v>1649</v>
      </c>
      <c r="B2283" s="686">
        <v>45</v>
      </c>
      <c r="C2283">
        <v>11549.3385</v>
      </c>
    </row>
    <row r="2284" spans="1:3">
      <c r="A2284" s="685" t="s">
        <v>1649</v>
      </c>
      <c r="B2284" s="686">
        <v>45</v>
      </c>
      <c r="C2284">
        <v>11549.3385</v>
      </c>
    </row>
    <row r="2285" spans="1:3">
      <c r="A2285" s="685" t="s">
        <v>1650</v>
      </c>
      <c r="B2285" s="686">
        <v>60</v>
      </c>
      <c r="C2285">
        <v>16473.407999999999</v>
      </c>
    </row>
    <row r="2286" spans="1:3">
      <c r="A2286" s="685" t="s">
        <v>1650</v>
      </c>
      <c r="B2286" s="686">
        <v>60</v>
      </c>
      <c r="C2286">
        <v>16473.407999999999</v>
      </c>
    </row>
    <row r="2287" spans="1:3">
      <c r="A2287" s="685" t="s">
        <v>1651</v>
      </c>
      <c r="B2287" s="686">
        <v>40</v>
      </c>
      <c r="C2287">
        <v>10824.7335</v>
      </c>
    </row>
    <row r="2288" spans="1:3">
      <c r="A2288" s="685" t="s">
        <v>1651</v>
      </c>
      <c r="B2288" s="686">
        <v>40</v>
      </c>
      <c r="C2288">
        <v>10824.7335</v>
      </c>
    </row>
    <row r="2289" spans="1:3">
      <c r="A2289" s="685" t="s">
        <v>1652</v>
      </c>
      <c r="B2289" s="686">
        <v>50</v>
      </c>
      <c r="C2289">
        <v>13636.6335</v>
      </c>
    </row>
    <row r="2290" spans="1:3">
      <c r="A2290" s="685" t="s">
        <v>1652</v>
      </c>
      <c r="B2290" s="686">
        <v>50</v>
      </c>
      <c r="C2290">
        <v>13636.6335</v>
      </c>
    </row>
    <row r="2291" spans="1:3">
      <c r="A2291" s="685" t="s">
        <v>1653</v>
      </c>
      <c r="B2291" s="686">
        <v>35</v>
      </c>
      <c r="C2291">
        <v>10082.824500000001</v>
      </c>
    </row>
    <row r="2292" spans="1:3">
      <c r="A2292" s="685" t="s">
        <v>1653</v>
      </c>
      <c r="B2292" s="686">
        <v>35</v>
      </c>
      <c r="C2292">
        <v>10082.824500000001</v>
      </c>
    </row>
    <row r="2293" spans="1:3">
      <c r="A2293" s="685" t="s">
        <v>1654</v>
      </c>
      <c r="B2293" s="686">
        <v>70</v>
      </c>
      <c r="C2293">
        <v>19348.035</v>
      </c>
    </row>
    <row r="2294" spans="1:3">
      <c r="A2294" s="685" t="s">
        <v>1654</v>
      </c>
      <c r="B2294" s="686">
        <v>70</v>
      </c>
      <c r="C2294">
        <v>19348.035</v>
      </c>
    </row>
    <row r="2295" spans="1:3">
      <c r="A2295" s="685" t="s">
        <v>1655</v>
      </c>
      <c r="B2295" s="686">
        <v>35</v>
      </c>
      <c r="C2295">
        <v>7514.2619999999997</v>
      </c>
    </row>
    <row r="2296" spans="1:3">
      <c r="A2296" s="685" t="s">
        <v>1655</v>
      </c>
      <c r="B2296" s="686">
        <v>35</v>
      </c>
      <c r="C2296">
        <v>7514.2619999999997</v>
      </c>
    </row>
    <row r="2297" spans="1:3">
      <c r="A2297" s="685" t="s">
        <v>1656</v>
      </c>
      <c r="B2297" s="686">
        <v>35</v>
      </c>
      <c r="C2297">
        <v>8189.1180000000004</v>
      </c>
    </row>
    <row r="2298" spans="1:3">
      <c r="A2298" s="685" t="s">
        <v>1656</v>
      </c>
      <c r="B2298" s="686">
        <v>35</v>
      </c>
      <c r="C2298">
        <v>8189.1180000000004</v>
      </c>
    </row>
    <row r="2299" spans="1:3">
      <c r="A2299" s="685" t="s">
        <v>1657</v>
      </c>
      <c r="B2299" s="686">
        <v>25</v>
      </c>
      <c r="C2299">
        <v>6081.2745000000004</v>
      </c>
    </row>
    <row r="2300" spans="1:3">
      <c r="A2300" s="685" t="s">
        <v>1657</v>
      </c>
      <c r="B2300" s="686">
        <v>25</v>
      </c>
      <c r="C2300">
        <v>6081.2745000000004</v>
      </c>
    </row>
    <row r="2301" spans="1:3">
      <c r="A2301" s="685" t="s">
        <v>1658</v>
      </c>
      <c r="B2301" s="686">
        <v>30</v>
      </c>
      <c r="C2301">
        <v>6782.0865000000003</v>
      </c>
    </row>
    <row r="2302" spans="1:3">
      <c r="A2302" s="685" t="s">
        <v>1658</v>
      </c>
      <c r="B2302" s="686">
        <v>30</v>
      </c>
      <c r="C2302">
        <v>6782.0865000000003</v>
      </c>
    </row>
    <row r="2303" spans="1:3">
      <c r="A2303" s="685" t="s">
        <v>1659</v>
      </c>
      <c r="B2303" s="686">
        <v>175</v>
      </c>
      <c r="C2303">
        <v>36883.476000000002</v>
      </c>
    </row>
    <row r="2304" spans="1:3">
      <c r="A2304" s="685" t="s">
        <v>1659</v>
      </c>
      <c r="B2304" s="686">
        <v>175</v>
      </c>
      <c r="C2304">
        <v>36883.476000000002</v>
      </c>
    </row>
    <row r="2305" spans="1:3">
      <c r="A2305" s="685" t="s">
        <v>1660</v>
      </c>
      <c r="B2305" s="686">
        <v>105</v>
      </c>
      <c r="C2305">
        <v>22484.384999999998</v>
      </c>
    </row>
    <row r="2306" spans="1:3">
      <c r="A2306" s="685" t="s">
        <v>1660</v>
      </c>
      <c r="B2306" s="686">
        <v>105</v>
      </c>
      <c r="C2306">
        <v>22484.384999999998</v>
      </c>
    </row>
    <row r="2307" spans="1:3">
      <c r="A2307" s="685" t="s">
        <v>1661</v>
      </c>
      <c r="B2307" s="686">
        <v>115</v>
      </c>
      <c r="C2307">
        <v>23791.9185</v>
      </c>
    </row>
    <row r="2308" spans="1:3">
      <c r="A2308" s="685" t="s">
        <v>1661</v>
      </c>
      <c r="B2308" s="686">
        <v>115</v>
      </c>
      <c r="C2308">
        <v>23791.9185</v>
      </c>
    </row>
    <row r="2309" spans="1:3">
      <c r="A2309" s="685" t="s">
        <v>1662</v>
      </c>
      <c r="B2309" s="686">
        <v>125</v>
      </c>
      <c r="C2309">
        <v>25052.947499999998</v>
      </c>
    </row>
    <row r="2310" spans="1:3">
      <c r="A2310" s="685" t="s">
        <v>1662</v>
      </c>
      <c r="B2310" s="686">
        <v>125</v>
      </c>
      <c r="C2310">
        <v>25052.947499999998</v>
      </c>
    </row>
    <row r="2311" spans="1:3">
      <c r="A2311" s="685" t="s">
        <v>1663</v>
      </c>
      <c r="B2311" s="686">
        <v>115</v>
      </c>
      <c r="C2311">
        <v>25854.339</v>
      </c>
    </row>
    <row r="2312" spans="1:3">
      <c r="A2312" s="685" t="s">
        <v>1663</v>
      </c>
      <c r="B2312" s="686">
        <v>115</v>
      </c>
      <c r="C2312">
        <v>25854.339</v>
      </c>
    </row>
    <row r="2313" spans="1:3">
      <c r="A2313" s="685" t="s">
        <v>1664</v>
      </c>
      <c r="B2313" s="686">
        <v>125</v>
      </c>
      <c r="C2313">
        <v>26664.3825</v>
      </c>
    </row>
    <row r="2314" spans="1:3">
      <c r="A2314" s="685" t="s">
        <v>1664</v>
      </c>
      <c r="B2314" s="686">
        <v>125</v>
      </c>
      <c r="C2314">
        <v>26664.3825</v>
      </c>
    </row>
    <row r="2315" spans="1:3">
      <c r="A2315" s="685" t="s">
        <v>1665</v>
      </c>
      <c r="B2315" s="686">
        <v>150</v>
      </c>
      <c r="C2315">
        <v>29232.945</v>
      </c>
    </row>
    <row r="2316" spans="1:3">
      <c r="A2316" s="685" t="s">
        <v>1665</v>
      </c>
      <c r="B2316" s="686">
        <v>150</v>
      </c>
      <c r="C2316">
        <v>29232.945</v>
      </c>
    </row>
    <row r="2317" spans="1:3">
      <c r="A2317" s="685" t="s">
        <v>1666</v>
      </c>
      <c r="B2317" s="686">
        <v>140</v>
      </c>
      <c r="C2317">
        <v>25493.117999999999</v>
      </c>
    </row>
    <row r="2318" spans="1:3">
      <c r="A2318" s="685" t="s">
        <v>1666</v>
      </c>
      <c r="B2318" s="686">
        <v>140</v>
      </c>
      <c r="C2318">
        <v>25493.117999999999</v>
      </c>
    </row>
    <row r="2319" spans="1:3">
      <c r="A2319" s="685" t="s">
        <v>1667</v>
      </c>
      <c r="B2319" s="686">
        <v>70</v>
      </c>
      <c r="C2319">
        <v>13792.369500000001</v>
      </c>
    </row>
    <row r="2320" spans="1:3">
      <c r="A2320" s="685" t="s">
        <v>1667</v>
      </c>
      <c r="B2320" s="686">
        <v>70</v>
      </c>
      <c r="C2320">
        <v>13792.369500000001</v>
      </c>
    </row>
    <row r="2321" spans="1:3">
      <c r="A2321" s="685" t="s">
        <v>1668</v>
      </c>
      <c r="B2321" s="686">
        <v>80</v>
      </c>
      <c r="C2321">
        <v>15102.066000000001</v>
      </c>
    </row>
    <row r="2322" spans="1:3">
      <c r="A2322" s="685" t="s">
        <v>1668</v>
      </c>
      <c r="B2322" s="686">
        <v>80</v>
      </c>
      <c r="C2322">
        <v>15102.066000000001</v>
      </c>
    </row>
    <row r="2323" spans="1:3">
      <c r="A2323" s="685" t="s">
        <v>1669</v>
      </c>
      <c r="B2323" s="686">
        <v>50</v>
      </c>
      <c r="C2323">
        <v>7733.8064999999997</v>
      </c>
    </row>
    <row r="2324" spans="1:3">
      <c r="A2324" s="685" t="s">
        <v>1669</v>
      </c>
      <c r="B2324" s="686">
        <v>50</v>
      </c>
      <c r="C2324">
        <v>7733.8064999999997</v>
      </c>
    </row>
    <row r="2325" spans="1:3">
      <c r="A2325" s="685" t="s">
        <v>1670</v>
      </c>
      <c r="B2325" s="686">
        <v>165</v>
      </c>
      <c r="C2325">
        <v>35627.854500000001</v>
      </c>
    </row>
    <row r="2326" spans="1:3">
      <c r="A2326" s="685" t="s">
        <v>1670</v>
      </c>
      <c r="B2326" s="686">
        <v>165</v>
      </c>
      <c r="C2326">
        <v>35627.854500000001</v>
      </c>
    </row>
    <row r="2327" spans="1:3">
      <c r="A2327" s="685" t="s">
        <v>1671</v>
      </c>
      <c r="B2327" s="686">
        <v>70</v>
      </c>
      <c r="C2327">
        <v>15187.504499999999</v>
      </c>
    </row>
    <row r="2328" spans="1:3">
      <c r="A2328" s="685" t="s">
        <v>1671</v>
      </c>
      <c r="B2328" s="686">
        <v>70</v>
      </c>
      <c r="C2328">
        <v>15187.504499999999</v>
      </c>
    </row>
    <row r="2329" spans="1:3">
      <c r="A2329" s="685" t="s">
        <v>1672</v>
      </c>
      <c r="B2329" s="686">
        <v>60</v>
      </c>
      <c r="C2329">
        <v>15471.939</v>
      </c>
    </row>
    <row r="2330" spans="1:3">
      <c r="A2330" s="685" t="s">
        <v>1672</v>
      </c>
      <c r="B2330" s="686">
        <v>60</v>
      </c>
      <c r="C2330">
        <v>15471.939</v>
      </c>
    </row>
    <row r="2331" spans="1:3">
      <c r="A2331" s="685" t="s">
        <v>1673</v>
      </c>
      <c r="B2331" s="686">
        <v>45</v>
      </c>
      <c r="C2331">
        <v>11443.351500000001</v>
      </c>
    </row>
    <row r="2332" spans="1:3">
      <c r="A2332" s="685" t="s">
        <v>1673</v>
      </c>
      <c r="B2332" s="686">
        <v>45</v>
      </c>
      <c r="C2332">
        <v>11443.351500000001</v>
      </c>
    </row>
    <row r="2333" spans="1:3">
      <c r="A2333" s="685" t="s">
        <v>1674</v>
      </c>
      <c r="B2333" s="686">
        <v>55</v>
      </c>
      <c r="C2333">
        <v>16794.613499999999</v>
      </c>
    </row>
    <row r="2334" spans="1:3">
      <c r="A2334" s="685" t="s">
        <v>1674</v>
      </c>
      <c r="B2334" s="686">
        <v>55</v>
      </c>
      <c r="C2334">
        <v>16794.613499999999</v>
      </c>
    </row>
    <row r="2335" spans="1:3">
      <c r="A2335" s="685" t="s">
        <v>1675</v>
      </c>
      <c r="B2335" s="686">
        <v>50</v>
      </c>
      <c r="C2335">
        <v>15251.313</v>
      </c>
    </row>
    <row r="2336" spans="1:3">
      <c r="A2336" s="685" t="s">
        <v>1675</v>
      </c>
      <c r="B2336" s="686">
        <v>50</v>
      </c>
      <c r="C2336">
        <v>15251.313</v>
      </c>
    </row>
    <row r="2337" spans="1:3">
      <c r="A2337" s="685" t="s">
        <v>1676</v>
      </c>
      <c r="B2337" s="686">
        <v>50</v>
      </c>
      <c r="C2337">
        <v>12843.894</v>
      </c>
    </row>
    <row r="2338" spans="1:3">
      <c r="A2338" s="685" t="s">
        <v>1676</v>
      </c>
      <c r="B2338" s="686">
        <v>50</v>
      </c>
      <c r="C2338">
        <v>12843.894</v>
      </c>
    </row>
    <row r="2339" spans="1:3">
      <c r="A2339" s="685" t="s">
        <v>1677</v>
      </c>
      <c r="B2339" s="686">
        <v>45</v>
      </c>
      <c r="C2339">
        <v>13500.3645</v>
      </c>
    </row>
    <row r="2340" spans="1:3">
      <c r="A2340" s="685" t="s">
        <v>1677</v>
      </c>
      <c r="B2340" s="686">
        <v>45</v>
      </c>
      <c r="C2340">
        <v>13500.3645</v>
      </c>
    </row>
    <row r="2341" spans="1:3">
      <c r="A2341" s="685" t="s">
        <v>1678</v>
      </c>
      <c r="B2341" s="686">
        <v>65</v>
      </c>
      <c r="C2341">
        <v>18084.843000000001</v>
      </c>
    </row>
    <row r="2342" spans="1:3">
      <c r="A2342" s="685" t="s">
        <v>1678</v>
      </c>
      <c r="B2342" s="686">
        <v>65</v>
      </c>
      <c r="C2342">
        <v>18084.843000000001</v>
      </c>
    </row>
    <row r="2343" spans="1:3">
      <c r="A2343" s="685" t="s">
        <v>1679</v>
      </c>
      <c r="B2343" s="686">
        <v>70</v>
      </c>
      <c r="C2343">
        <v>18820.262999999999</v>
      </c>
    </row>
    <row r="2344" spans="1:3">
      <c r="A2344" s="685" t="s">
        <v>1679</v>
      </c>
      <c r="B2344" s="686">
        <v>70</v>
      </c>
      <c r="C2344">
        <v>18820.262999999999</v>
      </c>
    </row>
    <row r="2345" spans="1:3">
      <c r="A2345" s="685" t="s">
        <v>1680</v>
      </c>
      <c r="B2345" s="686">
        <v>75</v>
      </c>
      <c r="C2345">
        <v>21171.444</v>
      </c>
    </row>
    <row r="2346" spans="1:3">
      <c r="A2346" s="685" t="s">
        <v>1680</v>
      </c>
      <c r="B2346" s="686">
        <v>75</v>
      </c>
      <c r="C2346">
        <v>21171.444</v>
      </c>
    </row>
    <row r="2347" spans="1:3">
      <c r="A2347" s="685" t="s">
        <v>1681</v>
      </c>
      <c r="B2347" s="686">
        <v>55</v>
      </c>
      <c r="C2347">
        <v>12758.4555</v>
      </c>
    </row>
    <row r="2348" spans="1:3">
      <c r="A2348" s="685" t="s">
        <v>1681</v>
      </c>
      <c r="B2348" s="686">
        <v>55</v>
      </c>
      <c r="C2348">
        <v>12758.4555</v>
      </c>
    </row>
    <row r="2349" spans="1:3">
      <c r="A2349" s="685" t="s">
        <v>1682</v>
      </c>
      <c r="B2349" s="686">
        <v>45</v>
      </c>
      <c r="C2349">
        <v>8271.3119999999999</v>
      </c>
    </row>
    <row r="2350" spans="1:3">
      <c r="A2350" s="685" t="s">
        <v>1682</v>
      </c>
      <c r="B2350" s="686">
        <v>45</v>
      </c>
      <c r="C2350">
        <v>8271.3119999999999</v>
      </c>
    </row>
    <row r="2351" spans="1:3">
      <c r="A2351" s="685" t="s">
        <v>1683</v>
      </c>
      <c r="B2351" s="686">
        <v>70</v>
      </c>
      <c r="C2351">
        <v>19549.194</v>
      </c>
    </row>
    <row r="2352" spans="1:3">
      <c r="A2352" s="685" t="s">
        <v>1683</v>
      </c>
      <c r="B2352" s="686">
        <v>70</v>
      </c>
      <c r="C2352">
        <v>19549.194</v>
      </c>
    </row>
    <row r="2353" spans="1:3">
      <c r="A2353" s="685" t="s">
        <v>1684</v>
      </c>
      <c r="B2353" s="686">
        <v>90</v>
      </c>
      <c r="C2353">
        <v>18457.960500000001</v>
      </c>
    </row>
    <row r="2354" spans="1:3">
      <c r="A2354" s="685" t="s">
        <v>1684</v>
      </c>
      <c r="B2354" s="686">
        <v>90</v>
      </c>
      <c r="C2354">
        <v>18457.960500000001</v>
      </c>
    </row>
    <row r="2355" spans="1:3">
      <c r="A2355" s="685" t="s">
        <v>1685</v>
      </c>
      <c r="B2355" s="686">
        <v>120</v>
      </c>
      <c r="C2355">
        <v>26596.248</v>
      </c>
    </row>
    <row r="2356" spans="1:3">
      <c r="A2356" s="685" t="s">
        <v>1685</v>
      </c>
      <c r="B2356" s="686">
        <v>120</v>
      </c>
      <c r="C2356">
        <v>26596.248</v>
      </c>
    </row>
    <row r="2357" spans="1:3">
      <c r="A2357" s="685" t="s">
        <v>1686</v>
      </c>
      <c r="B2357" s="686">
        <v>65</v>
      </c>
      <c r="C2357">
        <v>16130.5725</v>
      </c>
    </row>
    <row r="2358" spans="1:3">
      <c r="A2358" s="685" t="s">
        <v>1686</v>
      </c>
      <c r="B2358" s="686">
        <v>65</v>
      </c>
      <c r="C2358">
        <v>16130.5725</v>
      </c>
    </row>
    <row r="2359" spans="1:3">
      <c r="A2359" s="685" t="s">
        <v>1687</v>
      </c>
      <c r="B2359" s="686">
        <v>32</v>
      </c>
      <c r="C2359">
        <v>7555.3590000000004</v>
      </c>
    </row>
    <row r="2360" spans="1:3">
      <c r="A2360" s="685" t="s">
        <v>1687</v>
      </c>
      <c r="B2360" s="686">
        <v>32</v>
      </c>
      <c r="C2360">
        <v>7555.3590000000004</v>
      </c>
    </row>
    <row r="2361" spans="1:3">
      <c r="A2361" s="685" t="s">
        <v>1687</v>
      </c>
      <c r="B2361" s="686">
        <v>32</v>
      </c>
      <c r="C2361">
        <v>7555.3590000000004</v>
      </c>
    </row>
    <row r="2362" spans="1:3">
      <c r="A2362" s="685" t="s">
        <v>1687</v>
      </c>
      <c r="B2362" s="686">
        <v>32</v>
      </c>
      <c r="C2362">
        <v>7555.3590000000004</v>
      </c>
    </row>
    <row r="2363" spans="1:3">
      <c r="A2363" s="685" t="s">
        <v>1688</v>
      </c>
      <c r="B2363" s="686">
        <v>30</v>
      </c>
      <c r="C2363">
        <v>7310.94</v>
      </c>
    </row>
    <row r="2364" spans="1:3">
      <c r="A2364" s="685" t="s">
        <v>1688</v>
      </c>
      <c r="B2364" s="686">
        <v>30</v>
      </c>
      <c r="C2364">
        <v>7310.94</v>
      </c>
    </row>
    <row r="2365" spans="1:3">
      <c r="A2365" s="685" t="s">
        <v>1688</v>
      </c>
      <c r="B2365" s="686">
        <v>30</v>
      </c>
      <c r="C2365">
        <v>7310.94</v>
      </c>
    </row>
    <row r="2366" spans="1:3">
      <c r="A2366" s="685" t="s">
        <v>1688</v>
      </c>
      <c r="B2366" s="686">
        <v>30</v>
      </c>
      <c r="C2366">
        <v>7310.94</v>
      </c>
    </row>
    <row r="2367" spans="1:3">
      <c r="A2367" s="685" t="s">
        <v>1689</v>
      </c>
      <c r="B2367" s="686">
        <v>15</v>
      </c>
      <c r="C2367">
        <v>5867.1374999999998</v>
      </c>
    </row>
    <row r="2368" spans="1:3">
      <c r="A2368" s="685" t="s">
        <v>1689</v>
      </c>
      <c r="B2368" s="686">
        <v>15</v>
      </c>
      <c r="C2368">
        <v>5867.1374999999998</v>
      </c>
    </row>
    <row r="2369" spans="1:3">
      <c r="A2369" s="685" t="s">
        <v>1689</v>
      </c>
      <c r="B2369" s="686">
        <v>15</v>
      </c>
      <c r="C2369">
        <v>5867.1374999999998</v>
      </c>
    </row>
    <row r="2370" spans="1:3">
      <c r="A2370" s="685" t="s">
        <v>1690</v>
      </c>
      <c r="B2370" s="686">
        <v>65</v>
      </c>
      <c r="C2370">
        <v>14297.43</v>
      </c>
    </row>
    <row r="2371" spans="1:3">
      <c r="A2371" s="685" t="s">
        <v>1690</v>
      </c>
      <c r="B2371" s="686">
        <v>65</v>
      </c>
      <c r="C2371">
        <v>14297.43</v>
      </c>
    </row>
    <row r="2372" spans="1:3">
      <c r="A2372" s="685" t="s">
        <v>1690</v>
      </c>
      <c r="B2372" s="686">
        <v>65</v>
      </c>
      <c r="C2372">
        <v>14297.43</v>
      </c>
    </row>
    <row r="2373" spans="1:3">
      <c r="A2373" s="685" t="s">
        <v>1690</v>
      </c>
      <c r="B2373" s="686">
        <v>65</v>
      </c>
      <c r="C2373">
        <v>14297.43</v>
      </c>
    </row>
    <row r="2374" spans="1:3">
      <c r="A2374" s="685" t="s">
        <v>1691</v>
      </c>
      <c r="B2374" s="686">
        <v>80</v>
      </c>
      <c r="C2374">
        <v>18752.128499999999</v>
      </c>
    </row>
    <row r="2375" spans="1:3">
      <c r="A2375" s="685" t="s">
        <v>1691</v>
      </c>
      <c r="B2375" s="686">
        <v>80</v>
      </c>
      <c r="C2375">
        <v>18752.128499999999</v>
      </c>
    </row>
    <row r="2376" spans="1:3">
      <c r="A2376" s="685" t="s">
        <v>1691</v>
      </c>
      <c r="B2376" s="686">
        <v>80</v>
      </c>
      <c r="C2376">
        <v>18752.128499999999</v>
      </c>
    </row>
    <row r="2377" spans="1:3">
      <c r="A2377" s="685" t="s">
        <v>1691</v>
      </c>
      <c r="B2377" s="686">
        <v>80</v>
      </c>
      <c r="C2377">
        <v>18752.128499999999</v>
      </c>
    </row>
    <row r="2378" spans="1:3">
      <c r="A2378" s="685" t="s">
        <v>1692</v>
      </c>
      <c r="B2378" s="686">
        <v>105</v>
      </c>
      <c r="C2378">
        <v>23684.85</v>
      </c>
    </row>
    <row r="2379" spans="1:3">
      <c r="A2379" s="685" t="s">
        <v>1692</v>
      </c>
      <c r="B2379" s="686">
        <v>105</v>
      </c>
      <c r="C2379">
        <v>23684.85</v>
      </c>
    </row>
    <row r="2380" spans="1:3">
      <c r="A2380" s="685" t="s">
        <v>1692</v>
      </c>
      <c r="B2380" s="686">
        <v>105</v>
      </c>
      <c r="C2380">
        <v>23684.85</v>
      </c>
    </row>
    <row r="2381" spans="1:3">
      <c r="A2381" s="685" t="s">
        <v>1692</v>
      </c>
      <c r="B2381" s="686">
        <v>105</v>
      </c>
      <c r="C2381">
        <v>23684.85</v>
      </c>
    </row>
    <row r="2382" spans="1:3">
      <c r="A2382" s="685" t="s">
        <v>1693</v>
      </c>
      <c r="B2382" s="686">
        <v>70</v>
      </c>
      <c r="C2382">
        <v>16908.170999999998</v>
      </c>
    </row>
    <row r="2383" spans="1:3">
      <c r="A2383" s="685" t="s">
        <v>1693</v>
      </c>
      <c r="B2383" s="686">
        <v>70</v>
      </c>
      <c r="C2383">
        <v>16908.170999999998</v>
      </c>
    </row>
    <row r="2384" spans="1:3">
      <c r="A2384" s="685" t="s">
        <v>1693</v>
      </c>
      <c r="B2384" s="686">
        <v>70</v>
      </c>
      <c r="C2384">
        <v>16908.170999999998</v>
      </c>
    </row>
    <row r="2385" spans="1:3">
      <c r="A2385" s="685" t="s">
        <v>1693</v>
      </c>
      <c r="B2385" s="686">
        <v>70</v>
      </c>
      <c r="C2385">
        <v>16908.170999999998</v>
      </c>
    </row>
    <row r="2386" spans="1:3">
      <c r="A2386" s="685" t="s">
        <v>1694</v>
      </c>
      <c r="B2386" s="686">
        <v>115</v>
      </c>
      <c r="C2386">
        <v>44242.002</v>
      </c>
    </row>
    <row r="2387" spans="1:3">
      <c r="A2387" s="685" t="s">
        <v>1694</v>
      </c>
      <c r="B2387" s="686">
        <v>115</v>
      </c>
      <c r="C2387">
        <v>44242.002</v>
      </c>
    </row>
    <row r="2388" spans="1:3">
      <c r="A2388" s="685" t="s">
        <v>1694</v>
      </c>
      <c r="B2388" s="686">
        <v>115</v>
      </c>
      <c r="C2388">
        <v>44242.002</v>
      </c>
    </row>
    <row r="2389" spans="1:3">
      <c r="A2389" s="685" t="s">
        <v>1694</v>
      </c>
      <c r="B2389" s="686">
        <v>115</v>
      </c>
      <c r="C2389">
        <v>44242.002</v>
      </c>
    </row>
    <row r="2390" spans="1:3">
      <c r="A2390" s="685" t="s">
        <v>1695</v>
      </c>
      <c r="B2390" s="686">
        <v>125</v>
      </c>
      <c r="C2390">
        <v>44242.002</v>
      </c>
    </row>
    <row r="2391" spans="1:3">
      <c r="A2391" s="685" t="s">
        <v>1695</v>
      </c>
      <c r="B2391" s="686">
        <v>125</v>
      </c>
      <c r="C2391">
        <v>44242.002</v>
      </c>
    </row>
    <row r="2392" spans="1:3">
      <c r="A2392" s="685" t="s">
        <v>1695</v>
      </c>
      <c r="B2392" s="686">
        <v>125</v>
      </c>
      <c r="C2392">
        <v>44242.002</v>
      </c>
    </row>
    <row r="2393" spans="1:3">
      <c r="A2393" s="685" t="s">
        <v>1695</v>
      </c>
      <c r="B2393" s="686">
        <v>125</v>
      </c>
      <c r="C2393">
        <v>44242.002</v>
      </c>
    </row>
    <row r="2394" spans="1:3">
      <c r="A2394" s="685" t="s">
        <v>1696</v>
      </c>
      <c r="B2394" s="686">
        <v>135</v>
      </c>
      <c r="C2394">
        <v>44242.002</v>
      </c>
    </row>
    <row r="2395" spans="1:3">
      <c r="A2395" s="685" t="s">
        <v>1696</v>
      </c>
      <c r="B2395" s="686">
        <v>135</v>
      </c>
      <c r="C2395">
        <v>44242.002</v>
      </c>
    </row>
    <row r="2396" spans="1:3">
      <c r="A2396" s="685" t="s">
        <v>1696</v>
      </c>
      <c r="B2396" s="686">
        <v>135</v>
      </c>
      <c r="C2396">
        <v>44242.002</v>
      </c>
    </row>
    <row r="2397" spans="1:3">
      <c r="A2397" s="685" t="s">
        <v>1696</v>
      </c>
      <c r="B2397" s="686">
        <v>135</v>
      </c>
      <c r="C2397">
        <v>44242.002</v>
      </c>
    </row>
    <row r="2398" spans="1:3">
      <c r="A2398" s="685" t="s">
        <v>1697</v>
      </c>
      <c r="B2398" s="686">
        <v>130</v>
      </c>
      <c r="C2398">
        <v>56684.659500000002</v>
      </c>
    </row>
    <row r="2399" spans="1:3">
      <c r="A2399" s="685" t="s">
        <v>1697</v>
      </c>
      <c r="B2399" s="686">
        <v>130</v>
      </c>
      <c r="C2399">
        <v>56684.659500000002</v>
      </c>
    </row>
    <row r="2400" spans="1:3">
      <c r="A2400" s="685" t="s">
        <v>1697</v>
      </c>
      <c r="B2400" s="686">
        <v>130</v>
      </c>
      <c r="C2400">
        <v>56684.659500000002</v>
      </c>
    </row>
    <row r="2401" spans="1:3">
      <c r="A2401" s="685" t="s">
        <v>1697</v>
      </c>
      <c r="B2401" s="686">
        <v>130</v>
      </c>
      <c r="C2401">
        <v>56684.659500000002</v>
      </c>
    </row>
    <row r="2402" spans="1:3">
      <c r="A2402" s="685" t="s">
        <v>1698</v>
      </c>
      <c r="B2402" s="686">
        <v>140</v>
      </c>
      <c r="C2402">
        <v>56684.659500000002</v>
      </c>
    </row>
    <row r="2403" spans="1:3">
      <c r="A2403" s="685" t="s">
        <v>1698</v>
      </c>
      <c r="B2403" s="686">
        <v>140</v>
      </c>
      <c r="C2403">
        <v>56684.659500000002</v>
      </c>
    </row>
    <row r="2404" spans="1:3">
      <c r="A2404" s="685" t="s">
        <v>1698</v>
      </c>
      <c r="B2404" s="686">
        <v>140</v>
      </c>
      <c r="C2404">
        <v>56684.659500000002</v>
      </c>
    </row>
    <row r="2405" spans="1:3">
      <c r="A2405" s="685" t="s">
        <v>1698</v>
      </c>
      <c r="B2405" s="686">
        <v>140</v>
      </c>
      <c r="C2405">
        <v>56684.659500000002</v>
      </c>
    </row>
    <row r="2406" spans="1:3">
      <c r="A2406" s="685" t="s">
        <v>1699</v>
      </c>
      <c r="B2406" s="686">
        <v>150</v>
      </c>
      <c r="C2406">
        <v>56684.659500000002</v>
      </c>
    </row>
    <row r="2407" spans="1:3">
      <c r="A2407" s="685" t="s">
        <v>1699</v>
      </c>
      <c r="B2407" s="686">
        <v>150</v>
      </c>
      <c r="C2407">
        <v>56684.659500000002</v>
      </c>
    </row>
    <row r="2408" spans="1:3">
      <c r="A2408" s="685" t="s">
        <v>1699</v>
      </c>
      <c r="B2408" s="686">
        <v>150</v>
      </c>
      <c r="C2408">
        <v>56684.659500000002</v>
      </c>
    </row>
    <row r="2409" spans="1:3">
      <c r="A2409" s="685" t="s">
        <v>1699</v>
      </c>
      <c r="B2409" s="686">
        <v>150</v>
      </c>
      <c r="C2409">
        <v>56684.659500000002</v>
      </c>
    </row>
    <row r="2410" spans="1:3">
      <c r="A2410" s="685" t="s">
        <v>3919</v>
      </c>
      <c r="B2410" s="686">
        <v>80</v>
      </c>
      <c r="C2410">
        <v>33874.743000000002</v>
      </c>
    </row>
    <row r="2411" spans="1:3">
      <c r="A2411" s="685" t="s">
        <v>3919</v>
      </c>
      <c r="B2411" s="686">
        <v>80</v>
      </c>
      <c r="C2411">
        <v>33874.743000000002</v>
      </c>
    </row>
    <row r="2412" spans="1:3">
      <c r="A2412" s="685" t="s">
        <v>3920</v>
      </c>
      <c r="B2412" s="686">
        <v>80</v>
      </c>
      <c r="C2412">
        <v>28792.7745</v>
      </c>
    </row>
    <row r="2413" spans="1:3">
      <c r="A2413" s="685" t="s">
        <v>3920</v>
      </c>
      <c r="B2413" s="686">
        <v>80</v>
      </c>
      <c r="C2413">
        <v>28792.7745</v>
      </c>
    </row>
    <row r="2414" spans="1:3">
      <c r="A2414" s="685" t="s">
        <v>3920</v>
      </c>
      <c r="B2414" s="686">
        <v>80</v>
      </c>
      <c r="C2414">
        <v>28792.7745</v>
      </c>
    </row>
    <row r="2415" spans="1:3">
      <c r="A2415" s="685" t="s">
        <v>3920</v>
      </c>
      <c r="B2415" s="686">
        <v>80</v>
      </c>
      <c r="C2415">
        <v>28792.7745</v>
      </c>
    </row>
    <row r="2416" spans="1:3">
      <c r="A2416" s="685" t="s">
        <v>3921</v>
      </c>
      <c r="B2416" s="686">
        <v>90</v>
      </c>
      <c r="C2416">
        <v>32946.815999999999</v>
      </c>
    </row>
    <row r="2417" spans="1:3">
      <c r="A2417" s="685" t="s">
        <v>3921</v>
      </c>
      <c r="B2417" s="686">
        <v>90</v>
      </c>
      <c r="C2417">
        <v>32946.815999999999</v>
      </c>
    </row>
    <row r="2418" spans="1:3">
      <c r="A2418" s="685" t="s">
        <v>3921</v>
      </c>
      <c r="B2418" s="686">
        <v>90</v>
      </c>
      <c r="C2418">
        <v>32946.815999999999</v>
      </c>
    </row>
    <row r="2419" spans="1:3">
      <c r="A2419" s="685" t="s">
        <v>3921</v>
      </c>
      <c r="B2419" s="686">
        <v>90</v>
      </c>
      <c r="C2419">
        <v>32946.815999999999</v>
      </c>
    </row>
    <row r="2420" spans="1:3">
      <c r="A2420" s="685" t="s">
        <v>3922</v>
      </c>
      <c r="B2420" s="686">
        <v>100</v>
      </c>
      <c r="C2420">
        <v>32946.815999999999</v>
      </c>
    </row>
    <row r="2421" spans="1:3">
      <c r="A2421" s="685" t="s">
        <v>3922</v>
      </c>
      <c r="B2421" s="686">
        <v>100</v>
      </c>
      <c r="C2421">
        <v>32946.815999999999</v>
      </c>
    </row>
    <row r="2422" spans="1:3">
      <c r="A2422" s="685" t="s">
        <v>3922</v>
      </c>
      <c r="B2422" s="686">
        <v>100</v>
      </c>
      <c r="C2422">
        <v>32946.815999999999</v>
      </c>
    </row>
    <row r="2423" spans="1:3">
      <c r="A2423" s="685" t="s">
        <v>3922</v>
      </c>
      <c r="B2423" s="686">
        <v>100</v>
      </c>
      <c r="C2423">
        <v>32946.815999999999</v>
      </c>
    </row>
    <row r="2424" spans="1:3">
      <c r="A2424" s="685" t="s">
        <v>3923</v>
      </c>
      <c r="B2424" s="686">
        <v>110</v>
      </c>
      <c r="C2424">
        <v>32946.815999999999</v>
      </c>
    </row>
    <row r="2425" spans="1:3">
      <c r="A2425" s="685" t="s">
        <v>3923</v>
      </c>
      <c r="B2425" s="686">
        <v>110</v>
      </c>
      <c r="C2425">
        <v>32946.815999999999</v>
      </c>
    </row>
    <row r="2426" spans="1:3">
      <c r="A2426" s="685" t="s">
        <v>3923</v>
      </c>
      <c r="B2426" s="686">
        <v>110</v>
      </c>
      <c r="C2426">
        <v>32946.815999999999</v>
      </c>
    </row>
    <row r="2427" spans="1:3">
      <c r="A2427" s="685" t="s">
        <v>3923</v>
      </c>
      <c r="B2427" s="686">
        <v>110</v>
      </c>
      <c r="C2427">
        <v>32946.815999999999</v>
      </c>
    </row>
    <row r="2428" spans="1:3">
      <c r="A2428" s="685" t="s">
        <v>1700</v>
      </c>
      <c r="B2428" s="686">
        <v>140</v>
      </c>
      <c r="C2428">
        <v>54001.457999999999</v>
      </c>
    </row>
    <row r="2429" spans="1:3">
      <c r="A2429" s="685" t="s">
        <v>1700</v>
      </c>
      <c r="B2429" s="686">
        <v>140</v>
      </c>
      <c r="C2429">
        <v>54001.457999999999</v>
      </c>
    </row>
    <row r="2430" spans="1:3">
      <c r="A2430" s="685" t="s">
        <v>1700</v>
      </c>
      <c r="B2430" s="686">
        <v>140</v>
      </c>
      <c r="C2430">
        <v>54001.457999999999</v>
      </c>
    </row>
    <row r="2431" spans="1:3">
      <c r="A2431" s="685" t="s">
        <v>1700</v>
      </c>
      <c r="B2431" s="686">
        <v>140</v>
      </c>
      <c r="C2431">
        <v>54001.457999999999</v>
      </c>
    </row>
    <row r="2432" spans="1:3">
      <c r="A2432" s="685" t="s">
        <v>1701</v>
      </c>
      <c r="B2432" s="686">
        <v>150</v>
      </c>
      <c r="C2432">
        <v>54001.457999999999</v>
      </c>
    </row>
    <row r="2433" spans="1:3">
      <c r="A2433" s="685" t="s">
        <v>1701</v>
      </c>
      <c r="B2433" s="686">
        <v>150</v>
      </c>
      <c r="C2433">
        <v>54001.457999999999</v>
      </c>
    </row>
    <row r="2434" spans="1:3">
      <c r="A2434" s="685" t="s">
        <v>1701</v>
      </c>
      <c r="B2434" s="686">
        <v>150</v>
      </c>
      <c r="C2434">
        <v>54001.457999999999</v>
      </c>
    </row>
    <row r="2435" spans="1:3">
      <c r="A2435" s="685" t="s">
        <v>1701</v>
      </c>
      <c r="B2435" s="686">
        <v>150</v>
      </c>
      <c r="C2435">
        <v>54001.457999999999</v>
      </c>
    </row>
    <row r="2436" spans="1:3">
      <c r="A2436" s="685" t="s">
        <v>1702</v>
      </c>
      <c r="B2436" s="686">
        <v>160</v>
      </c>
      <c r="C2436">
        <v>54001.457999999999</v>
      </c>
    </row>
    <row r="2437" spans="1:3">
      <c r="A2437" s="685" t="s">
        <v>1702</v>
      </c>
      <c r="B2437" s="686">
        <v>160</v>
      </c>
      <c r="C2437">
        <v>54001.457999999999</v>
      </c>
    </row>
    <row r="2438" spans="1:3">
      <c r="A2438" s="685" t="s">
        <v>1702</v>
      </c>
      <c r="B2438" s="686">
        <v>160</v>
      </c>
      <c r="C2438">
        <v>54001.457999999999</v>
      </c>
    </row>
    <row r="2439" spans="1:3">
      <c r="A2439" s="685" t="s">
        <v>1702</v>
      </c>
      <c r="B2439" s="686">
        <v>160</v>
      </c>
      <c r="C2439">
        <v>54001.457999999999</v>
      </c>
    </row>
    <row r="2440" spans="1:3">
      <c r="A2440" s="685" t="s">
        <v>1703</v>
      </c>
      <c r="B2440" s="686">
        <v>155</v>
      </c>
      <c r="C2440">
        <v>66438.707999999999</v>
      </c>
    </row>
    <row r="2441" spans="1:3">
      <c r="A2441" s="685" t="s">
        <v>1703</v>
      </c>
      <c r="B2441" s="686">
        <v>155</v>
      </c>
      <c r="C2441">
        <v>66438.707999999999</v>
      </c>
    </row>
    <row r="2442" spans="1:3">
      <c r="A2442" s="685" t="s">
        <v>1703</v>
      </c>
      <c r="B2442" s="686">
        <v>155</v>
      </c>
      <c r="C2442">
        <v>66438.707999999999</v>
      </c>
    </row>
    <row r="2443" spans="1:3">
      <c r="A2443" s="685" t="s">
        <v>1703</v>
      </c>
      <c r="B2443" s="686">
        <v>155</v>
      </c>
      <c r="C2443">
        <v>66438.707999999999</v>
      </c>
    </row>
    <row r="2444" spans="1:3">
      <c r="A2444" s="685" t="s">
        <v>1704</v>
      </c>
      <c r="B2444" s="686">
        <v>165</v>
      </c>
      <c r="C2444">
        <v>66438.707999999999</v>
      </c>
    </row>
    <row r="2445" spans="1:3">
      <c r="A2445" s="685" t="s">
        <v>1704</v>
      </c>
      <c r="B2445" s="686">
        <v>165</v>
      </c>
      <c r="C2445">
        <v>66438.707999999999</v>
      </c>
    </row>
    <row r="2446" spans="1:3">
      <c r="A2446" s="685" t="s">
        <v>1704</v>
      </c>
      <c r="B2446" s="686">
        <v>165</v>
      </c>
      <c r="C2446">
        <v>66438.707999999999</v>
      </c>
    </row>
    <row r="2447" spans="1:3">
      <c r="A2447" s="685" t="s">
        <v>1704</v>
      </c>
      <c r="B2447" s="686">
        <v>165</v>
      </c>
      <c r="C2447">
        <v>66438.707999999999</v>
      </c>
    </row>
    <row r="2448" spans="1:3">
      <c r="A2448" s="685" t="s">
        <v>1705</v>
      </c>
      <c r="B2448" s="686">
        <v>175</v>
      </c>
      <c r="C2448">
        <v>66438.707999999999</v>
      </c>
    </row>
    <row r="2449" spans="1:3">
      <c r="A2449" s="685" t="s">
        <v>1705</v>
      </c>
      <c r="B2449" s="686">
        <v>175</v>
      </c>
      <c r="C2449">
        <v>66438.707999999999</v>
      </c>
    </row>
    <row r="2450" spans="1:3">
      <c r="A2450" s="685" t="s">
        <v>1705</v>
      </c>
      <c r="B2450" s="686">
        <v>175</v>
      </c>
      <c r="C2450">
        <v>66438.707999999999</v>
      </c>
    </row>
    <row r="2451" spans="1:3">
      <c r="A2451" s="685" t="s">
        <v>1705</v>
      </c>
      <c r="B2451" s="686">
        <v>175</v>
      </c>
      <c r="C2451">
        <v>66438.707999999999</v>
      </c>
    </row>
    <row r="2452" spans="1:3">
      <c r="A2452" s="685" t="s">
        <v>3924</v>
      </c>
      <c r="B2452" s="686">
        <v>105</v>
      </c>
      <c r="C2452">
        <v>38010.398999999998</v>
      </c>
    </row>
    <row r="2453" spans="1:3">
      <c r="A2453" s="685" t="s">
        <v>3924</v>
      </c>
      <c r="B2453" s="686">
        <v>105</v>
      </c>
      <c r="C2453">
        <v>38010.398999999998</v>
      </c>
    </row>
    <row r="2454" spans="1:3">
      <c r="A2454" s="685" t="s">
        <v>3924</v>
      </c>
      <c r="B2454" s="686">
        <v>105</v>
      </c>
      <c r="C2454">
        <v>38010.398999999998</v>
      </c>
    </row>
    <row r="2455" spans="1:3">
      <c r="A2455" s="685" t="s">
        <v>3924</v>
      </c>
      <c r="B2455" s="686">
        <v>105</v>
      </c>
      <c r="C2455">
        <v>38010.398999999998</v>
      </c>
    </row>
    <row r="2456" spans="1:3">
      <c r="A2456" s="685" t="s">
        <v>3925</v>
      </c>
      <c r="B2456" s="686">
        <v>115</v>
      </c>
      <c r="C2456">
        <v>42147.136500000001</v>
      </c>
    </row>
    <row r="2457" spans="1:3">
      <c r="A2457" s="685" t="s">
        <v>3925</v>
      </c>
      <c r="B2457" s="686">
        <v>115</v>
      </c>
      <c r="C2457">
        <v>42147.136500000001</v>
      </c>
    </row>
    <row r="2458" spans="1:3">
      <c r="A2458" s="685" t="s">
        <v>3925</v>
      </c>
      <c r="B2458" s="686">
        <v>115</v>
      </c>
      <c r="C2458">
        <v>42147.136500000001</v>
      </c>
    </row>
    <row r="2459" spans="1:3">
      <c r="A2459" s="685" t="s">
        <v>3925</v>
      </c>
      <c r="B2459" s="686">
        <v>115</v>
      </c>
      <c r="C2459">
        <v>42147.136500000001</v>
      </c>
    </row>
    <row r="2460" spans="1:3">
      <c r="A2460" s="685" t="s">
        <v>3926</v>
      </c>
      <c r="B2460" s="686">
        <v>125</v>
      </c>
      <c r="C2460">
        <v>42147.136500000001</v>
      </c>
    </row>
    <row r="2461" spans="1:3">
      <c r="A2461" s="685" t="s">
        <v>3926</v>
      </c>
      <c r="B2461" s="686">
        <v>125</v>
      </c>
      <c r="C2461">
        <v>42147.136500000001</v>
      </c>
    </row>
    <row r="2462" spans="1:3">
      <c r="A2462" s="685" t="s">
        <v>3926</v>
      </c>
      <c r="B2462" s="686">
        <v>125</v>
      </c>
      <c r="C2462">
        <v>42147.136500000001</v>
      </c>
    </row>
    <row r="2463" spans="1:3">
      <c r="A2463" s="685" t="s">
        <v>3926</v>
      </c>
      <c r="B2463" s="686">
        <v>125</v>
      </c>
      <c r="C2463">
        <v>42147.136500000001</v>
      </c>
    </row>
    <row r="2464" spans="1:3">
      <c r="A2464" s="685" t="s">
        <v>3927</v>
      </c>
      <c r="B2464" s="686">
        <v>135</v>
      </c>
      <c r="C2464">
        <v>42147.136500000001</v>
      </c>
    </row>
    <row r="2465" spans="1:3">
      <c r="A2465" s="685" t="s">
        <v>3927</v>
      </c>
      <c r="B2465" s="686">
        <v>135</v>
      </c>
      <c r="C2465">
        <v>42147.136500000001</v>
      </c>
    </row>
    <row r="2466" spans="1:3">
      <c r="A2466" s="685" t="s">
        <v>3927</v>
      </c>
      <c r="B2466" s="686">
        <v>135</v>
      </c>
      <c r="C2466">
        <v>42147.136500000001</v>
      </c>
    </row>
    <row r="2467" spans="1:3">
      <c r="A2467" s="685" t="s">
        <v>3927</v>
      </c>
      <c r="B2467" s="686">
        <v>135</v>
      </c>
      <c r="C2467">
        <v>42147.136500000001</v>
      </c>
    </row>
    <row r="2468" spans="1:3">
      <c r="A2468" s="685" t="s">
        <v>3928</v>
      </c>
      <c r="B2468" s="686">
        <v>20</v>
      </c>
      <c r="C2468">
        <v>4337.8964999999998</v>
      </c>
    </row>
    <row r="2469" spans="1:3">
      <c r="A2469" s="685" t="s">
        <v>3928</v>
      </c>
      <c r="B2469" s="686">
        <v>20</v>
      </c>
      <c r="C2469">
        <v>4337.8964999999998</v>
      </c>
    </row>
    <row r="2470" spans="1:3">
      <c r="A2470" s="685" t="s">
        <v>3928</v>
      </c>
      <c r="B2470" s="686">
        <v>20</v>
      </c>
      <c r="C2470">
        <v>4337.8964999999998</v>
      </c>
    </row>
    <row r="2471" spans="1:3">
      <c r="A2471" s="685" t="s">
        <v>3928</v>
      </c>
      <c r="B2471" s="686">
        <v>20</v>
      </c>
      <c r="C2471">
        <v>4337.8964999999998</v>
      </c>
    </row>
    <row r="2472" spans="1:3">
      <c r="A2472" s="685" t="s">
        <v>3929</v>
      </c>
      <c r="B2472" s="686">
        <v>60</v>
      </c>
      <c r="C2472">
        <v>15862.360500000001</v>
      </c>
    </row>
    <row r="2473" spans="1:3">
      <c r="A2473" s="685" t="s">
        <v>3929</v>
      </c>
      <c r="B2473" s="686">
        <v>60</v>
      </c>
      <c r="C2473">
        <v>15862.360500000001</v>
      </c>
    </row>
    <row r="2474" spans="1:3">
      <c r="A2474" s="685" t="s">
        <v>3929</v>
      </c>
      <c r="B2474" s="686">
        <v>60</v>
      </c>
      <c r="C2474">
        <v>15862.360500000001</v>
      </c>
    </row>
    <row r="2475" spans="1:3">
      <c r="A2475" s="685" t="s">
        <v>3929</v>
      </c>
      <c r="B2475" s="686">
        <v>60</v>
      </c>
      <c r="C2475">
        <v>15862.360500000001</v>
      </c>
    </row>
    <row r="2476" spans="1:3">
      <c r="A2476" s="685" t="s">
        <v>1706</v>
      </c>
      <c r="B2476" s="686">
        <v>45</v>
      </c>
      <c r="C2476">
        <v>11174.058000000001</v>
      </c>
    </row>
    <row r="2477" spans="1:3">
      <c r="A2477" s="685" t="s">
        <v>1706</v>
      </c>
      <c r="B2477" s="686">
        <v>45</v>
      </c>
      <c r="C2477">
        <v>11174.058000000001</v>
      </c>
    </row>
    <row r="2478" spans="1:3">
      <c r="A2478" s="685" t="s">
        <v>1706</v>
      </c>
      <c r="B2478" s="686">
        <v>45</v>
      </c>
      <c r="C2478">
        <v>11174.058000000001</v>
      </c>
    </row>
    <row r="2479" spans="1:3">
      <c r="A2479" s="685" t="s">
        <v>1706</v>
      </c>
      <c r="B2479" s="686">
        <v>45</v>
      </c>
      <c r="C2479">
        <v>11174.058000000001</v>
      </c>
    </row>
    <row r="2480" spans="1:3">
      <c r="A2480" s="685" t="s">
        <v>1707</v>
      </c>
      <c r="B2480" s="686">
        <v>50</v>
      </c>
      <c r="C2480">
        <v>12547.563</v>
      </c>
    </row>
    <row r="2481" spans="1:3">
      <c r="A2481" s="685" t="s">
        <v>1707</v>
      </c>
      <c r="B2481" s="686">
        <v>50</v>
      </c>
      <c r="C2481">
        <v>12547.563</v>
      </c>
    </row>
    <row r="2482" spans="1:3">
      <c r="A2482" s="685" t="s">
        <v>1707</v>
      </c>
      <c r="B2482" s="686">
        <v>50</v>
      </c>
      <c r="C2482">
        <v>12547.563</v>
      </c>
    </row>
    <row r="2483" spans="1:3">
      <c r="A2483" s="685" t="s">
        <v>1707</v>
      </c>
      <c r="B2483" s="686">
        <v>50</v>
      </c>
      <c r="C2483">
        <v>12547.563</v>
      </c>
    </row>
    <row r="2484" spans="1:3">
      <c r="A2484" s="685" t="s">
        <v>1708</v>
      </c>
      <c r="B2484" s="686">
        <v>50</v>
      </c>
      <c r="C2484">
        <v>12856.871999999999</v>
      </c>
    </row>
    <row r="2485" spans="1:3">
      <c r="A2485" s="685" t="s">
        <v>1708</v>
      </c>
      <c r="B2485" s="686">
        <v>50</v>
      </c>
      <c r="C2485">
        <v>12856.871999999999</v>
      </c>
    </row>
    <row r="2486" spans="1:3">
      <c r="A2486" s="685" t="s">
        <v>1708</v>
      </c>
      <c r="B2486" s="686">
        <v>50</v>
      </c>
      <c r="C2486">
        <v>12856.871999999999</v>
      </c>
    </row>
    <row r="2487" spans="1:3">
      <c r="A2487" s="685" t="s">
        <v>1708</v>
      </c>
      <c r="B2487" s="686">
        <v>50</v>
      </c>
      <c r="C2487">
        <v>12856.871999999999</v>
      </c>
    </row>
    <row r="2488" spans="1:3">
      <c r="A2488" s="685" t="s">
        <v>1709</v>
      </c>
      <c r="B2488" s="686">
        <v>60</v>
      </c>
      <c r="C2488">
        <v>14342.852999999999</v>
      </c>
    </row>
    <row r="2489" spans="1:3">
      <c r="A2489" s="685" t="s">
        <v>1709</v>
      </c>
      <c r="B2489" s="686">
        <v>60</v>
      </c>
      <c r="C2489">
        <v>14342.852999999999</v>
      </c>
    </row>
    <row r="2490" spans="1:3">
      <c r="A2490" s="685" t="s">
        <v>1709</v>
      </c>
      <c r="B2490" s="686">
        <v>60</v>
      </c>
      <c r="C2490">
        <v>14342.852999999999</v>
      </c>
    </row>
    <row r="2491" spans="1:3">
      <c r="A2491" s="685" t="s">
        <v>1709</v>
      </c>
      <c r="B2491" s="686">
        <v>60</v>
      </c>
      <c r="C2491">
        <v>14342.852999999999</v>
      </c>
    </row>
    <row r="2492" spans="1:3">
      <c r="A2492" s="685" t="s">
        <v>1710</v>
      </c>
      <c r="B2492" s="686">
        <v>50</v>
      </c>
      <c r="C2492">
        <v>11578.539000000001</v>
      </c>
    </row>
    <row r="2493" spans="1:3">
      <c r="A2493" s="685" t="s">
        <v>1710</v>
      </c>
      <c r="B2493" s="686">
        <v>50</v>
      </c>
      <c r="C2493">
        <v>11578.539000000001</v>
      </c>
    </row>
    <row r="2494" spans="1:3">
      <c r="A2494" s="685" t="s">
        <v>1710</v>
      </c>
      <c r="B2494" s="686">
        <v>50</v>
      </c>
      <c r="C2494">
        <v>11578.539000000001</v>
      </c>
    </row>
    <row r="2495" spans="1:3">
      <c r="A2495" s="685" t="s">
        <v>1710</v>
      </c>
      <c r="B2495" s="686">
        <v>50</v>
      </c>
      <c r="C2495">
        <v>11578.539000000001</v>
      </c>
    </row>
    <row r="2496" spans="1:3">
      <c r="A2496" s="685" t="s">
        <v>1711</v>
      </c>
      <c r="B2496" s="686">
        <v>35</v>
      </c>
      <c r="C2496">
        <v>7610.5155000000004</v>
      </c>
    </row>
    <row r="2497" spans="1:3">
      <c r="A2497" s="685" t="s">
        <v>1711</v>
      </c>
      <c r="B2497" s="686">
        <v>35</v>
      </c>
      <c r="C2497">
        <v>7610.5155000000004</v>
      </c>
    </row>
    <row r="2498" spans="1:3">
      <c r="A2498" s="685" t="s">
        <v>1711</v>
      </c>
      <c r="B2498" s="686">
        <v>35</v>
      </c>
      <c r="C2498">
        <v>7610.5155000000004</v>
      </c>
    </row>
    <row r="2499" spans="1:3">
      <c r="A2499" s="685" t="s">
        <v>1711</v>
      </c>
      <c r="B2499" s="686">
        <v>35</v>
      </c>
      <c r="C2499">
        <v>7610.5155000000004</v>
      </c>
    </row>
    <row r="2500" spans="1:3">
      <c r="A2500" s="685" t="s">
        <v>1712</v>
      </c>
      <c r="B2500" s="686">
        <v>25</v>
      </c>
      <c r="C2500">
        <v>5842.2629999999999</v>
      </c>
    </row>
    <row r="2501" spans="1:3">
      <c r="A2501" s="685" t="s">
        <v>1712</v>
      </c>
      <c r="B2501" s="686">
        <v>25</v>
      </c>
      <c r="C2501">
        <v>5842.2629999999999</v>
      </c>
    </row>
    <row r="2502" spans="1:3">
      <c r="A2502" s="685" t="s">
        <v>1712</v>
      </c>
      <c r="B2502" s="686">
        <v>25</v>
      </c>
      <c r="C2502">
        <v>5842.2629999999999</v>
      </c>
    </row>
    <row r="2503" spans="1:3">
      <c r="A2503" s="685" t="s">
        <v>1712</v>
      </c>
      <c r="B2503" s="686">
        <v>25</v>
      </c>
      <c r="C2503">
        <v>5842.2629999999999</v>
      </c>
    </row>
    <row r="2504" spans="1:3">
      <c r="A2504" s="685" t="s">
        <v>1713</v>
      </c>
      <c r="B2504" s="686">
        <v>30</v>
      </c>
      <c r="C2504">
        <v>5547.0135</v>
      </c>
    </row>
    <row r="2505" spans="1:3">
      <c r="A2505" s="685" t="s">
        <v>1713</v>
      </c>
      <c r="B2505" s="686">
        <v>30</v>
      </c>
      <c r="C2505">
        <v>5547.0135</v>
      </c>
    </row>
    <row r="2506" spans="1:3">
      <c r="A2506" s="685" t="s">
        <v>1713</v>
      </c>
      <c r="B2506" s="686">
        <v>30</v>
      </c>
      <c r="C2506">
        <v>5547.0135</v>
      </c>
    </row>
    <row r="2507" spans="1:3">
      <c r="A2507" s="685" t="s">
        <v>1713</v>
      </c>
      <c r="B2507" s="686">
        <v>30</v>
      </c>
      <c r="C2507">
        <v>5547.0135</v>
      </c>
    </row>
    <row r="2508" spans="1:3">
      <c r="A2508" s="685" t="s">
        <v>3930</v>
      </c>
      <c r="B2508" s="686">
        <v>180</v>
      </c>
      <c r="C2508">
        <v>40110.671999999999</v>
      </c>
    </row>
    <row r="2509" spans="1:3">
      <c r="A2509" s="685" t="s">
        <v>3930</v>
      </c>
      <c r="B2509" s="686">
        <v>180</v>
      </c>
      <c r="C2509">
        <v>40110.671999999999</v>
      </c>
    </row>
    <row r="2510" spans="1:3">
      <c r="A2510" s="685" t="s">
        <v>3930</v>
      </c>
      <c r="B2510" s="686">
        <v>180</v>
      </c>
      <c r="C2510">
        <v>40110.671999999999</v>
      </c>
    </row>
    <row r="2511" spans="1:3">
      <c r="A2511" s="685" t="s">
        <v>3930</v>
      </c>
      <c r="B2511" s="686">
        <v>180</v>
      </c>
      <c r="C2511">
        <v>40110.671999999999</v>
      </c>
    </row>
    <row r="2512" spans="1:3">
      <c r="A2512" s="685" t="s">
        <v>1714</v>
      </c>
      <c r="B2512" s="686">
        <v>190</v>
      </c>
      <c r="C2512">
        <v>41697.232499999998</v>
      </c>
    </row>
    <row r="2513" spans="1:3">
      <c r="A2513" s="685" t="s">
        <v>1714</v>
      </c>
      <c r="B2513" s="686">
        <v>190</v>
      </c>
      <c r="C2513">
        <v>41697.232499999998</v>
      </c>
    </row>
    <row r="2514" spans="1:3">
      <c r="A2514" s="685" t="s">
        <v>1714</v>
      </c>
      <c r="B2514" s="686">
        <v>190</v>
      </c>
      <c r="C2514">
        <v>41697.232499999998</v>
      </c>
    </row>
    <row r="2515" spans="1:3">
      <c r="A2515" s="685" t="s">
        <v>1714</v>
      </c>
      <c r="B2515" s="686">
        <v>190</v>
      </c>
      <c r="C2515">
        <v>41697.232499999998</v>
      </c>
    </row>
    <row r="2516" spans="1:3">
      <c r="A2516" s="685" t="s">
        <v>3931</v>
      </c>
      <c r="B2516" s="686">
        <v>245</v>
      </c>
      <c r="C2516">
        <v>54770.404499999997</v>
      </c>
    </row>
    <row r="2517" spans="1:3">
      <c r="A2517" s="685" t="s">
        <v>3931</v>
      </c>
      <c r="B2517" s="686">
        <v>245</v>
      </c>
      <c r="C2517">
        <v>54770.404499999997</v>
      </c>
    </row>
    <row r="2518" spans="1:3">
      <c r="A2518" s="685" t="s">
        <v>3931</v>
      </c>
      <c r="B2518" s="686">
        <v>245</v>
      </c>
      <c r="C2518">
        <v>54770.404499999997</v>
      </c>
    </row>
    <row r="2519" spans="1:3">
      <c r="A2519" s="685" t="s">
        <v>3931</v>
      </c>
      <c r="B2519" s="686">
        <v>245</v>
      </c>
      <c r="C2519">
        <v>54770.404499999997</v>
      </c>
    </row>
    <row r="2520" spans="1:3">
      <c r="A2520" s="685" t="s">
        <v>1715</v>
      </c>
      <c r="B2520" s="686">
        <v>270</v>
      </c>
      <c r="C2520">
        <v>55797.8295</v>
      </c>
    </row>
    <row r="2521" spans="1:3">
      <c r="A2521" s="685" t="s">
        <v>1715</v>
      </c>
      <c r="B2521" s="686">
        <v>270</v>
      </c>
      <c r="C2521">
        <v>55797.8295</v>
      </c>
    </row>
    <row r="2522" spans="1:3">
      <c r="A2522" s="685" t="s">
        <v>1715</v>
      </c>
      <c r="B2522" s="686">
        <v>270</v>
      </c>
      <c r="C2522">
        <v>55797.8295</v>
      </c>
    </row>
    <row r="2523" spans="1:3">
      <c r="A2523" s="685" t="s">
        <v>1715</v>
      </c>
      <c r="B2523" s="686">
        <v>270</v>
      </c>
      <c r="C2523">
        <v>55797.8295</v>
      </c>
    </row>
    <row r="2524" spans="1:3">
      <c r="A2524" s="685" t="s">
        <v>3932</v>
      </c>
      <c r="B2524" s="686">
        <v>275</v>
      </c>
      <c r="C2524">
        <v>59467.358999999997</v>
      </c>
    </row>
    <row r="2525" spans="1:3">
      <c r="A2525" s="685" t="s">
        <v>3932</v>
      </c>
      <c r="B2525" s="686">
        <v>275</v>
      </c>
      <c r="C2525">
        <v>59467.358999999997</v>
      </c>
    </row>
    <row r="2526" spans="1:3">
      <c r="A2526" s="685" t="s">
        <v>3932</v>
      </c>
      <c r="B2526" s="686">
        <v>275</v>
      </c>
      <c r="C2526">
        <v>59467.358999999997</v>
      </c>
    </row>
    <row r="2527" spans="1:3">
      <c r="A2527" s="685" t="s">
        <v>3932</v>
      </c>
      <c r="B2527" s="686">
        <v>275</v>
      </c>
      <c r="C2527">
        <v>59467.358999999997</v>
      </c>
    </row>
    <row r="2528" spans="1:3">
      <c r="A2528" s="685" t="s">
        <v>3933</v>
      </c>
      <c r="B2528" s="686">
        <v>295</v>
      </c>
      <c r="C2528">
        <v>60578.059500000003</v>
      </c>
    </row>
    <row r="2529" spans="1:3">
      <c r="A2529" s="685" t="s">
        <v>3933</v>
      </c>
      <c r="B2529" s="686">
        <v>295</v>
      </c>
      <c r="C2529">
        <v>60578.059500000003</v>
      </c>
    </row>
    <row r="2530" spans="1:3">
      <c r="A2530" s="685" t="s">
        <v>3933</v>
      </c>
      <c r="B2530" s="686">
        <v>295</v>
      </c>
      <c r="C2530">
        <v>60578.059500000003</v>
      </c>
    </row>
    <row r="2531" spans="1:3">
      <c r="A2531" s="685" t="s">
        <v>3933</v>
      </c>
      <c r="B2531" s="686">
        <v>295</v>
      </c>
      <c r="C2531">
        <v>60578.059500000003</v>
      </c>
    </row>
    <row r="2532" spans="1:3">
      <c r="A2532" s="685" t="s">
        <v>3934</v>
      </c>
      <c r="B2532" s="686">
        <v>140</v>
      </c>
      <c r="C2532">
        <v>31667.4015</v>
      </c>
    </row>
    <row r="2533" spans="1:3">
      <c r="A2533" s="685" t="s">
        <v>3934</v>
      </c>
      <c r="B2533" s="686">
        <v>140</v>
      </c>
      <c r="C2533">
        <v>31667.4015</v>
      </c>
    </row>
    <row r="2534" spans="1:3">
      <c r="A2534" s="685" t="s">
        <v>3934</v>
      </c>
      <c r="B2534" s="686">
        <v>140</v>
      </c>
      <c r="C2534">
        <v>31667.4015</v>
      </c>
    </row>
    <row r="2535" spans="1:3">
      <c r="A2535" s="685" t="s">
        <v>3934</v>
      </c>
      <c r="B2535" s="686">
        <v>140</v>
      </c>
      <c r="C2535">
        <v>31667.4015</v>
      </c>
    </row>
    <row r="2536" spans="1:3">
      <c r="A2536" s="685" t="s">
        <v>3935</v>
      </c>
      <c r="B2536" s="686">
        <v>160</v>
      </c>
      <c r="C2536">
        <v>32631.018</v>
      </c>
    </row>
    <row r="2537" spans="1:3">
      <c r="A2537" s="685" t="s">
        <v>3935</v>
      </c>
      <c r="B2537" s="686">
        <v>160</v>
      </c>
      <c r="C2537">
        <v>32631.018</v>
      </c>
    </row>
    <row r="2538" spans="1:3">
      <c r="A2538" s="685" t="s">
        <v>3935</v>
      </c>
      <c r="B2538" s="686">
        <v>160</v>
      </c>
      <c r="C2538">
        <v>32631.018</v>
      </c>
    </row>
    <row r="2539" spans="1:3">
      <c r="A2539" s="685" t="s">
        <v>3935</v>
      </c>
      <c r="B2539" s="686">
        <v>160</v>
      </c>
      <c r="C2539">
        <v>32631.018</v>
      </c>
    </row>
    <row r="2540" spans="1:3">
      <c r="A2540" s="685" t="s">
        <v>3936</v>
      </c>
      <c r="B2540" s="686">
        <v>120</v>
      </c>
      <c r="C2540">
        <v>26611.388999999999</v>
      </c>
    </row>
    <row r="2541" spans="1:3">
      <c r="A2541" s="685" t="s">
        <v>3936</v>
      </c>
      <c r="B2541" s="686">
        <v>120</v>
      </c>
      <c r="C2541">
        <v>26611.388999999999</v>
      </c>
    </row>
    <row r="2542" spans="1:3">
      <c r="A2542" s="685" t="s">
        <v>3936</v>
      </c>
      <c r="B2542" s="686">
        <v>120</v>
      </c>
      <c r="C2542">
        <v>26611.388999999999</v>
      </c>
    </row>
    <row r="2543" spans="1:3">
      <c r="A2543" s="685" t="s">
        <v>3936</v>
      </c>
      <c r="B2543" s="686">
        <v>120</v>
      </c>
      <c r="C2543">
        <v>26611.388999999999</v>
      </c>
    </row>
    <row r="2544" spans="1:3">
      <c r="A2544" s="685" t="s">
        <v>1716</v>
      </c>
      <c r="B2544" s="686">
        <v>140</v>
      </c>
      <c r="C2544">
        <v>28248.78</v>
      </c>
    </row>
    <row r="2545" spans="1:3">
      <c r="A2545" s="685" t="s">
        <v>1716</v>
      </c>
      <c r="B2545" s="686">
        <v>140</v>
      </c>
      <c r="C2545">
        <v>28248.78</v>
      </c>
    </row>
    <row r="2546" spans="1:3">
      <c r="A2546" s="685" t="s">
        <v>1717</v>
      </c>
      <c r="B2546" s="686">
        <v>165</v>
      </c>
      <c r="C2546">
        <v>30743.800500000001</v>
      </c>
    </row>
    <row r="2547" spans="1:3">
      <c r="A2547" s="685" t="s">
        <v>1717</v>
      </c>
      <c r="B2547" s="686">
        <v>165</v>
      </c>
      <c r="C2547">
        <v>30743.800500000001</v>
      </c>
    </row>
    <row r="2548" spans="1:3">
      <c r="A2548" s="685" t="s">
        <v>1717</v>
      </c>
      <c r="B2548" s="686">
        <v>165</v>
      </c>
      <c r="C2548">
        <v>30743.800500000001</v>
      </c>
    </row>
    <row r="2549" spans="1:3">
      <c r="A2549" s="685" t="s">
        <v>1717</v>
      </c>
      <c r="B2549" s="686">
        <v>165</v>
      </c>
      <c r="C2549">
        <v>30743.800500000001</v>
      </c>
    </row>
    <row r="2550" spans="1:3">
      <c r="A2550" s="685" t="s">
        <v>1718</v>
      </c>
      <c r="B2550" s="686">
        <v>75</v>
      </c>
      <c r="C2550">
        <v>16201.951499999999</v>
      </c>
    </row>
    <row r="2551" spans="1:3">
      <c r="A2551" s="685" t="s">
        <v>1718</v>
      </c>
      <c r="B2551" s="686">
        <v>75</v>
      </c>
      <c r="C2551">
        <v>16201.951499999999</v>
      </c>
    </row>
    <row r="2552" spans="1:3">
      <c r="A2552" s="685" t="s">
        <v>1718</v>
      </c>
      <c r="B2552" s="686">
        <v>75</v>
      </c>
      <c r="C2552">
        <v>16201.951499999999</v>
      </c>
    </row>
    <row r="2553" spans="1:3">
      <c r="A2553" s="685" t="s">
        <v>1718</v>
      </c>
      <c r="B2553" s="686">
        <v>75</v>
      </c>
      <c r="C2553">
        <v>16201.951499999999</v>
      </c>
    </row>
    <row r="2554" spans="1:3">
      <c r="A2554" s="685" t="s">
        <v>1719</v>
      </c>
      <c r="B2554" s="686">
        <v>95</v>
      </c>
      <c r="C2554">
        <v>18845.137500000001</v>
      </c>
    </row>
    <row r="2555" spans="1:3">
      <c r="A2555" s="685" t="s">
        <v>1719</v>
      </c>
      <c r="B2555" s="686">
        <v>95</v>
      </c>
      <c r="C2555">
        <v>18845.137500000001</v>
      </c>
    </row>
    <row r="2556" spans="1:3">
      <c r="A2556" s="685" t="s">
        <v>1720</v>
      </c>
      <c r="B2556" s="686">
        <v>85</v>
      </c>
      <c r="C2556">
        <v>18178.933499999999</v>
      </c>
    </row>
    <row r="2557" spans="1:3">
      <c r="A2557" s="685" t="s">
        <v>1720</v>
      </c>
      <c r="B2557" s="686">
        <v>85</v>
      </c>
      <c r="C2557">
        <v>18178.933499999999</v>
      </c>
    </row>
    <row r="2558" spans="1:3">
      <c r="A2558" s="685" t="s">
        <v>1720</v>
      </c>
      <c r="B2558" s="686">
        <v>85</v>
      </c>
      <c r="C2558">
        <v>18178.933499999999</v>
      </c>
    </row>
    <row r="2559" spans="1:3">
      <c r="A2559" s="685" t="s">
        <v>1720</v>
      </c>
      <c r="B2559" s="686">
        <v>85</v>
      </c>
      <c r="C2559">
        <v>18178.933499999999</v>
      </c>
    </row>
    <row r="2560" spans="1:3">
      <c r="A2560" s="685" t="s">
        <v>3937</v>
      </c>
      <c r="B2560" s="686">
        <v>140</v>
      </c>
      <c r="C2560">
        <v>31840.441500000001</v>
      </c>
    </row>
    <row r="2561" spans="1:3">
      <c r="A2561" s="685" t="s">
        <v>3937</v>
      </c>
      <c r="B2561" s="686">
        <v>140</v>
      </c>
      <c r="C2561">
        <v>31840.441500000001</v>
      </c>
    </row>
    <row r="2562" spans="1:3">
      <c r="A2562" s="685" t="s">
        <v>3937</v>
      </c>
      <c r="B2562" s="686">
        <v>140</v>
      </c>
      <c r="C2562">
        <v>31840.441500000001</v>
      </c>
    </row>
    <row r="2563" spans="1:3">
      <c r="A2563" s="685" t="s">
        <v>3937</v>
      </c>
      <c r="B2563" s="686">
        <v>140</v>
      </c>
      <c r="C2563">
        <v>31840.441500000001</v>
      </c>
    </row>
    <row r="2564" spans="1:3">
      <c r="A2564" s="685" t="s">
        <v>3938</v>
      </c>
      <c r="B2564" s="686">
        <v>185</v>
      </c>
      <c r="C2564">
        <v>40568.146500000003</v>
      </c>
    </row>
    <row r="2565" spans="1:3">
      <c r="A2565" s="685" t="s">
        <v>3938</v>
      </c>
      <c r="B2565" s="686">
        <v>185</v>
      </c>
      <c r="C2565">
        <v>40568.146500000003</v>
      </c>
    </row>
    <row r="2566" spans="1:3">
      <c r="A2566" s="685" t="s">
        <v>3938</v>
      </c>
      <c r="B2566" s="686">
        <v>185</v>
      </c>
      <c r="C2566">
        <v>40568.146500000003</v>
      </c>
    </row>
    <row r="2567" spans="1:3">
      <c r="A2567" s="685" t="s">
        <v>3938</v>
      </c>
      <c r="B2567" s="686">
        <v>185</v>
      </c>
      <c r="C2567">
        <v>40568.146500000003</v>
      </c>
    </row>
    <row r="2568" spans="1:3">
      <c r="A2568" s="685" t="s">
        <v>3939</v>
      </c>
      <c r="B2568" s="686">
        <v>205</v>
      </c>
      <c r="C2568">
        <v>43012.336499999998</v>
      </c>
    </row>
    <row r="2569" spans="1:3">
      <c r="A2569" s="685" t="s">
        <v>3939</v>
      </c>
      <c r="B2569" s="686">
        <v>205</v>
      </c>
      <c r="C2569">
        <v>43012.336499999998</v>
      </c>
    </row>
    <row r="2570" spans="1:3">
      <c r="A2570" s="685" t="s">
        <v>3939</v>
      </c>
      <c r="B2570" s="686">
        <v>205</v>
      </c>
      <c r="C2570">
        <v>43012.336499999998</v>
      </c>
    </row>
    <row r="2571" spans="1:3">
      <c r="A2571" s="685" t="s">
        <v>3939</v>
      </c>
      <c r="B2571" s="686">
        <v>205</v>
      </c>
      <c r="C2571">
        <v>43012.336499999998</v>
      </c>
    </row>
    <row r="2572" spans="1:3">
      <c r="A2572" s="685" t="s">
        <v>1721</v>
      </c>
      <c r="B2572" s="686">
        <v>100</v>
      </c>
      <c r="C2572">
        <v>22858.583999999999</v>
      </c>
    </row>
    <row r="2573" spans="1:3">
      <c r="A2573" s="685" t="s">
        <v>1721</v>
      </c>
      <c r="B2573" s="686">
        <v>100</v>
      </c>
      <c r="C2573">
        <v>22858.583999999999</v>
      </c>
    </row>
    <row r="2574" spans="1:3">
      <c r="A2574" s="685" t="s">
        <v>1721</v>
      </c>
      <c r="B2574" s="686">
        <v>100</v>
      </c>
      <c r="C2574">
        <v>22858.583999999999</v>
      </c>
    </row>
    <row r="2575" spans="1:3">
      <c r="A2575" s="685" t="s">
        <v>1721</v>
      </c>
      <c r="B2575" s="686">
        <v>100</v>
      </c>
      <c r="C2575">
        <v>22858.583999999999</v>
      </c>
    </row>
    <row r="2576" spans="1:3">
      <c r="A2576" s="685" t="s">
        <v>1722</v>
      </c>
      <c r="B2576" s="686">
        <v>110</v>
      </c>
      <c r="C2576">
        <v>26669.79</v>
      </c>
    </row>
    <row r="2577" spans="1:3">
      <c r="A2577" s="685" t="s">
        <v>1722</v>
      </c>
      <c r="B2577" s="686">
        <v>110</v>
      </c>
      <c r="C2577">
        <v>26669.79</v>
      </c>
    </row>
    <row r="2578" spans="1:3">
      <c r="A2578" s="685" t="s">
        <v>1722</v>
      </c>
      <c r="B2578" s="686">
        <v>110</v>
      </c>
      <c r="C2578">
        <v>26669.79</v>
      </c>
    </row>
    <row r="2579" spans="1:3">
      <c r="A2579" s="685" t="s">
        <v>1722</v>
      </c>
      <c r="B2579" s="686">
        <v>110</v>
      </c>
      <c r="C2579">
        <v>26669.79</v>
      </c>
    </row>
    <row r="2580" spans="1:3">
      <c r="A2580" s="685" t="s">
        <v>1723</v>
      </c>
      <c r="B2580" s="686">
        <v>65</v>
      </c>
      <c r="C2580">
        <v>13921.067999999999</v>
      </c>
    </row>
    <row r="2581" spans="1:3">
      <c r="A2581" s="685" t="s">
        <v>1723</v>
      </c>
      <c r="B2581" s="686">
        <v>65</v>
      </c>
      <c r="C2581">
        <v>13921.067999999999</v>
      </c>
    </row>
    <row r="2582" spans="1:3">
      <c r="A2582" s="685" t="s">
        <v>1723</v>
      </c>
      <c r="B2582" s="686">
        <v>65</v>
      </c>
      <c r="C2582">
        <v>13921.067999999999</v>
      </c>
    </row>
    <row r="2583" spans="1:3">
      <c r="A2583" s="685" t="s">
        <v>1723</v>
      </c>
      <c r="B2583" s="686">
        <v>65</v>
      </c>
      <c r="C2583">
        <v>13921.067999999999</v>
      </c>
    </row>
    <row r="2584" spans="1:3">
      <c r="A2584" s="685" t="s">
        <v>1724</v>
      </c>
      <c r="B2584" s="686">
        <v>60</v>
      </c>
      <c r="C2584">
        <v>14891.173500000001</v>
      </c>
    </row>
    <row r="2585" spans="1:3">
      <c r="A2585" s="685" t="s">
        <v>1724</v>
      </c>
      <c r="B2585" s="686">
        <v>60</v>
      </c>
      <c r="C2585">
        <v>14891.173500000001</v>
      </c>
    </row>
    <row r="2586" spans="1:3">
      <c r="A2586" s="685" t="s">
        <v>1724</v>
      </c>
      <c r="B2586" s="686">
        <v>60</v>
      </c>
      <c r="C2586">
        <v>14891.173500000001</v>
      </c>
    </row>
    <row r="2587" spans="1:3">
      <c r="A2587" s="685" t="s">
        <v>1724</v>
      </c>
      <c r="B2587" s="686">
        <v>60</v>
      </c>
      <c r="C2587">
        <v>14891.173500000001</v>
      </c>
    </row>
    <row r="2588" spans="1:3">
      <c r="A2588" s="685" t="s">
        <v>1725</v>
      </c>
      <c r="B2588" s="686">
        <v>45</v>
      </c>
      <c r="C2588">
        <v>11297.349</v>
      </c>
    </row>
    <row r="2589" spans="1:3">
      <c r="A2589" s="685" t="s">
        <v>1725</v>
      </c>
      <c r="B2589" s="686">
        <v>45</v>
      </c>
      <c r="C2589">
        <v>11297.349</v>
      </c>
    </row>
    <row r="2590" spans="1:3">
      <c r="A2590" s="685" t="s">
        <v>1725</v>
      </c>
      <c r="B2590" s="686">
        <v>45</v>
      </c>
      <c r="C2590">
        <v>11297.349</v>
      </c>
    </row>
    <row r="2591" spans="1:3">
      <c r="A2591" s="685" t="s">
        <v>1725</v>
      </c>
      <c r="B2591" s="686">
        <v>45</v>
      </c>
      <c r="C2591">
        <v>11297.349</v>
      </c>
    </row>
    <row r="2592" spans="1:3">
      <c r="A2592" s="685" t="s">
        <v>1726</v>
      </c>
      <c r="B2592" s="686">
        <v>55</v>
      </c>
      <c r="C2592">
        <v>16797.858</v>
      </c>
    </row>
    <row r="2593" spans="1:3">
      <c r="A2593" s="685" t="s">
        <v>1726</v>
      </c>
      <c r="B2593" s="686">
        <v>55</v>
      </c>
      <c r="C2593">
        <v>16797.858</v>
      </c>
    </row>
    <row r="2594" spans="1:3">
      <c r="A2594" s="685" t="s">
        <v>1726</v>
      </c>
      <c r="B2594" s="686">
        <v>55</v>
      </c>
      <c r="C2594">
        <v>16797.858</v>
      </c>
    </row>
    <row r="2595" spans="1:3">
      <c r="A2595" s="685" t="s">
        <v>1726</v>
      </c>
      <c r="B2595" s="686">
        <v>55</v>
      </c>
      <c r="C2595">
        <v>16797.858</v>
      </c>
    </row>
    <row r="2596" spans="1:3">
      <c r="A2596" s="685" t="s">
        <v>1727</v>
      </c>
      <c r="B2596" s="686">
        <v>50</v>
      </c>
      <c r="C2596">
        <v>15540.0735</v>
      </c>
    </row>
    <row r="2597" spans="1:3">
      <c r="A2597" s="685" t="s">
        <v>1727</v>
      </c>
      <c r="B2597" s="686">
        <v>50</v>
      </c>
      <c r="C2597">
        <v>15540.0735</v>
      </c>
    </row>
    <row r="2598" spans="1:3">
      <c r="A2598" s="685" t="s">
        <v>1727</v>
      </c>
      <c r="B2598" s="686">
        <v>50</v>
      </c>
      <c r="C2598">
        <v>15540.0735</v>
      </c>
    </row>
    <row r="2599" spans="1:3">
      <c r="A2599" s="685" t="s">
        <v>1727</v>
      </c>
      <c r="B2599" s="686">
        <v>50</v>
      </c>
      <c r="C2599">
        <v>15540.0735</v>
      </c>
    </row>
    <row r="2600" spans="1:3">
      <c r="A2600" s="685" t="s">
        <v>1728</v>
      </c>
      <c r="B2600" s="686">
        <v>50</v>
      </c>
      <c r="C2600">
        <v>12720.602999999999</v>
      </c>
    </row>
    <row r="2601" spans="1:3">
      <c r="A2601" s="685" t="s">
        <v>1728</v>
      </c>
      <c r="B2601" s="686">
        <v>50</v>
      </c>
      <c r="C2601">
        <v>12720.602999999999</v>
      </c>
    </row>
    <row r="2602" spans="1:3">
      <c r="A2602" s="685" t="s">
        <v>1728</v>
      </c>
      <c r="B2602" s="686">
        <v>50</v>
      </c>
      <c r="C2602">
        <v>12720.602999999999</v>
      </c>
    </row>
    <row r="2603" spans="1:3">
      <c r="A2603" s="685" t="s">
        <v>1728</v>
      </c>
      <c r="B2603" s="686">
        <v>50</v>
      </c>
      <c r="C2603">
        <v>12720.602999999999</v>
      </c>
    </row>
    <row r="2604" spans="1:3">
      <c r="A2604" s="685" t="s">
        <v>1729</v>
      </c>
      <c r="B2604" s="686">
        <v>45</v>
      </c>
      <c r="C2604">
        <v>13786.962</v>
      </c>
    </row>
    <row r="2605" spans="1:3">
      <c r="A2605" s="685" t="s">
        <v>1729</v>
      </c>
      <c r="B2605" s="686">
        <v>45</v>
      </c>
      <c r="C2605">
        <v>13786.962</v>
      </c>
    </row>
    <row r="2606" spans="1:3">
      <c r="A2606" s="685" t="s">
        <v>1729</v>
      </c>
      <c r="B2606" s="686">
        <v>45</v>
      </c>
      <c r="C2606">
        <v>13786.962</v>
      </c>
    </row>
    <row r="2607" spans="1:3">
      <c r="A2607" s="685" t="s">
        <v>1729</v>
      </c>
      <c r="B2607" s="686">
        <v>45</v>
      </c>
      <c r="C2607">
        <v>13786.962</v>
      </c>
    </row>
    <row r="2608" spans="1:3">
      <c r="A2608" s="685" t="s">
        <v>1730</v>
      </c>
      <c r="B2608" s="686">
        <v>65</v>
      </c>
      <c r="C2608">
        <v>17537.603999999999</v>
      </c>
    </row>
    <row r="2609" spans="1:3">
      <c r="A2609" s="685" t="s">
        <v>1730</v>
      </c>
      <c r="B2609" s="686">
        <v>65</v>
      </c>
      <c r="C2609">
        <v>17537.603999999999</v>
      </c>
    </row>
    <row r="2610" spans="1:3">
      <c r="A2610" s="685" t="s">
        <v>1730</v>
      </c>
      <c r="B2610" s="686">
        <v>65</v>
      </c>
      <c r="C2610">
        <v>17537.603999999999</v>
      </c>
    </row>
    <row r="2611" spans="1:3">
      <c r="A2611" s="685" t="s">
        <v>1730</v>
      </c>
      <c r="B2611" s="686">
        <v>65</v>
      </c>
      <c r="C2611">
        <v>17537.603999999999</v>
      </c>
    </row>
    <row r="2612" spans="1:3">
      <c r="A2612" s="685" t="s">
        <v>1731</v>
      </c>
      <c r="B2612" s="686">
        <v>70</v>
      </c>
      <c r="C2612">
        <v>18382.255499999999</v>
      </c>
    </row>
    <row r="2613" spans="1:3">
      <c r="A2613" s="685" t="s">
        <v>1731</v>
      </c>
      <c r="B2613" s="686">
        <v>70</v>
      </c>
      <c r="C2613">
        <v>18382.255499999999</v>
      </c>
    </row>
    <row r="2614" spans="1:3">
      <c r="A2614" s="685" t="s">
        <v>1731</v>
      </c>
      <c r="B2614" s="686">
        <v>70</v>
      </c>
      <c r="C2614">
        <v>18382.255499999999</v>
      </c>
    </row>
    <row r="2615" spans="1:3">
      <c r="A2615" s="685" t="s">
        <v>1731</v>
      </c>
      <c r="B2615" s="686">
        <v>70</v>
      </c>
      <c r="C2615">
        <v>18382.255499999999</v>
      </c>
    </row>
    <row r="2616" spans="1:3">
      <c r="A2616" s="685" t="s">
        <v>1732</v>
      </c>
      <c r="B2616" s="686">
        <v>45</v>
      </c>
      <c r="C2616">
        <v>8561.1540000000005</v>
      </c>
    </row>
    <row r="2617" spans="1:3">
      <c r="A2617" s="685" t="s">
        <v>1732</v>
      </c>
      <c r="B2617" s="686">
        <v>45</v>
      </c>
      <c r="C2617">
        <v>8561.1540000000005</v>
      </c>
    </row>
    <row r="2618" spans="1:3">
      <c r="A2618" s="685" t="s">
        <v>1732</v>
      </c>
      <c r="B2618" s="686">
        <v>45</v>
      </c>
      <c r="C2618">
        <v>8561.1540000000005</v>
      </c>
    </row>
    <row r="2619" spans="1:3">
      <c r="A2619" s="685" t="s">
        <v>1732</v>
      </c>
      <c r="B2619" s="686">
        <v>45</v>
      </c>
      <c r="C2619">
        <v>8561.1540000000005</v>
      </c>
    </row>
    <row r="2620" spans="1:3">
      <c r="A2620" s="685" t="s">
        <v>1733</v>
      </c>
      <c r="B2620" s="686">
        <v>44</v>
      </c>
      <c r="C2620">
        <v>6666.366</v>
      </c>
    </row>
    <row r="2621" spans="1:3">
      <c r="A2621" s="685" t="s">
        <v>1733</v>
      </c>
      <c r="B2621" s="686">
        <v>44</v>
      </c>
      <c r="C2621">
        <v>6666.366</v>
      </c>
    </row>
    <row r="2622" spans="1:3">
      <c r="A2622" s="685" t="s">
        <v>1734</v>
      </c>
      <c r="B2622" s="686">
        <v>55</v>
      </c>
      <c r="C2622">
        <v>12754.129499999999</v>
      </c>
    </row>
    <row r="2623" spans="1:3">
      <c r="A2623" s="685" t="s">
        <v>1734</v>
      </c>
      <c r="B2623" s="686">
        <v>55</v>
      </c>
      <c r="C2623">
        <v>12754.129499999999</v>
      </c>
    </row>
    <row r="2624" spans="1:3">
      <c r="A2624" s="685" t="s">
        <v>1734</v>
      </c>
      <c r="B2624" s="686">
        <v>55</v>
      </c>
      <c r="C2624">
        <v>12754.129499999999</v>
      </c>
    </row>
    <row r="2625" spans="1:3">
      <c r="A2625" s="685" t="s">
        <v>1735</v>
      </c>
      <c r="B2625" s="686">
        <v>32</v>
      </c>
      <c r="C2625">
        <v>7609.4340000000002</v>
      </c>
    </row>
    <row r="2626" spans="1:3">
      <c r="A2626" s="685" t="s">
        <v>1735</v>
      </c>
      <c r="B2626" s="686">
        <v>32</v>
      </c>
      <c r="C2626">
        <v>7609.4340000000002</v>
      </c>
    </row>
    <row r="2627" spans="1:3">
      <c r="A2627" s="685" t="s">
        <v>1735</v>
      </c>
      <c r="B2627" s="686">
        <v>32</v>
      </c>
      <c r="C2627">
        <v>7609.4340000000002</v>
      </c>
    </row>
    <row r="2628" spans="1:3">
      <c r="A2628" s="685" t="s">
        <v>1736</v>
      </c>
      <c r="B2628" s="686">
        <v>25</v>
      </c>
      <c r="C2628">
        <v>5854.1594999999998</v>
      </c>
    </row>
    <row r="2629" spans="1:3">
      <c r="A2629" s="685" t="s">
        <v>1736</v>
      </c>
      <c r="B2629" s="686">
        <v>25</v>
      </c>
      <c r="C2629">
        <v>5854.1594999999998</v>
      </c>
    </row>
    <row r="2630" spans="1:3">
      <c r="A2630" s="685" t="s">
        <v>1736</v>
      </c>
      <c r="B2630" s="686">
        <v>25</v>
      </c>
      <c r="C2630">
        <v>5854.1594999999998</v>
      </c>
    </row>
    <row r="2631" spans="1:3">
      <c r="A2631" s="685" t="s">
        <v>1737</v>
      </c>
      <c r="B2631" s="686">
        <v>25</v>
      </c>
      <c r="C2631">
        <v>6357.0569999999998</v>
      </c>
    </row>
    <row r="2632" spans="1:3">
      <c r="A2632" s="685" t="s">
        <v>1737</v>
      </c>
      <c r="B2632" s="686">
        <v>25</v>
      </c>
      <c r="C2632">
        <v>6357.0569999999998</v>
      </c>
    </row>
    <row r="2633" spans="1:3">
      <c r="A2633" s="685" t="s">
        <v>1737</v>
      </c>
      <c r="B2633" s="686">
        <v>25</v>
      </c>
      <c r="C2633">
        <v>6357.0569999999998</v>
      </c>
    </row>
    <row r="2634" spans="1:3">
      <c r="A2634" s="685" t="s">
        <v>1738</v>
      </c>
      <c r="B2634" s="686">
        <v>30</v>
      </c>
      <c r="C2634">
        <v>7202.79</v>
      </c>
    </row>
    <row r="2635" spans="1:3">
      <c r="A2635" s="685" t="s">
        <v>1738</v>
      </c>
      <c r="B2635" s="686">
        <v>30</v>
      </c>
      <c r="C2635">
        <v>7202.79</v>
      </c>
    </row>
    <row r="2636" spans="1:3">
      <c r="A2636" s="685" t="s">
        <v>1738</v>
      </c>
      <c r="B2636" s="686">
        <v>30</v>
      </c>
      <c r="C2636">
        <v>7202.79</v>
      </c>
    </row>
    <row r="2637" spans="1:3">
      <c r="A2637" s="685" t="s">
        <v>1739</v>
      </c>
      <c r="B2637" s="686">
        <v>12</v>
      </c>
      <c r="C2637">
        <v>3168.7950000000001</v>
      </c>
    </row>
    <row r="2638" spans="1:3">
      <c r="A2638" s="685" t="s">
        <v>1739</v>
      </c>
      <c r="B2638" s="686">
        <v>12</v>
      </c>
      <c r="C2638">
        <v>3168.7950000000001</v>
      </c>
    </row>
    <row r="2639" spans="1:3">
      <c r="A2639" s="685" t="s">
        <v>1739</v>
      </c>
      <c r="B2639" s="686">
        <v>12</v>
      </c>
      <c r="C2639">
        <v>3168.7950000000001</v>
      </c>
    </row>
    <row r="2640" spans="1:3">
      <c r="A2640" s="685" t="s">
        <v>1740</v>
      </c>
      <c r="B2640" s="686">
        <v>13</v>
      </c>
      <c r="C2640">
        <v>3505.1415000000002</v>
      </c>
    </row>
    <row r="2641" spans="1:3">
      <c r="A2641" s="685" t="s">
        <v>1740</v>
      </c>
      <c r="B2641" s="686">
        <v>13</v>
      </c>
      <c r="C2641">
        <v>3505.1415000000002</v>
      </c>
    </row>
    <row r="2642" spans="1:3">
      <c r="A2642" s="685" t="s">
        <v>1740</v>
      </c>
      <c r="B2642" s="686">
        <v>13</v>
      </c>
      <c r="C2642">
        <v>3505.1415000000002</v>
      </c>
    </row>
    <row r="2643" spans="1:3">
      <c r="A2643" s="685" t="s">
        <v>1741</v>
      </c>
      <c r="B2643" s="686">
        <v>20</v>
      </c>
      <c r="C2643">
        <v>5451.8415000000005</v>
      </c>
    </row>
    <row r="2644" spans="1:3">
      <c r="A2644" s="685" t="s">
        <v>1741</v>
      </c>
      <c r="B2644" s="686">
        <v>20</v>
      </c>
      <c r="C2644">
        <v>5451.8415000000005</v>
      </c>
    </row>
    <row r="2645" spans="1:3">
      <c r="A2645" s="685" t="s">
        <v>1741</v>
      </c>
      <c r="B2645" s="686">
        <v>20</v>
      </c>
      <c r="C2645">
        <v>5451.8415000000005</v>
      </c>
    </row>
    <row r="2646" spans="1:3">
      <c r="A2646" s="685" t="s">
        <v>1742</v>
      </c>
      <c r="B2646" s="686">
        <v>25</v>
      </c>
      <c r="C2646">
        <v>8166.4065000000001</v>
      </c>
    </row>
    <row r="2647" spans="1:3">
      <c r="A2647" s="685" t="s">
        <v>1742</v>
      </c>
      <c r="B2647" s="686">
        <v>25</v>
      </c>
      <c r="C2647">
        <v>8166.4065000000001</v>
      </c>
    </row>
    <row r="2648" spans="1:3">
      <c r="A2648" s="685" t="s">
        <v>1742</v>
      </c>
      <c r="B2648" s="686">
        <v>25</v>
      </c>
      <c r="C2648">
        <v>8166.4065000000001</v>
      </c>
    </row>
    <row r="2649" spans="1:3">
      <c r="A2649" s="685" t="s">
        <v>1743</v>
      </c>
      <c r="B2649" s="686">
        <v>40</v>
      </c>
      <c r="C2649">
        <v>13735.05</v>
      </c>
    </row>
    <row r="2650" spans="1:3">
      <c r="A2650" s="685" t="s">
        <v>1743</v>
      </c>
      <c r="B2650" s="686">
        <v>40</v>
      </c>
      <c r="C2650">
        <v>13735.05</v>
      </c>
    </row>
    <row r="2651" spans="1:3">
      <c r="A2651" s="685" t="s">
        <v>1743</v>
      </c>
      <c r="B2651" s="686">
        <v>40</v>
      </c>
      <c r="C2651">
        <v>13735.05</v>
      </c>
    </row>
    <row r="2652" spans="1:3">
      <c r="A2652" s="685" t="s">
        <v>1744</v>
      </c>
      <c r="B2652" s="686">
        <v>35</v>
      </c>
      <c r="C2652">
        <v>10394.2965</v>
      </c>
    </row>
    <row r="2653" spans="1:3">
      <c r="A2653" s="685" t="s">
        <v>1744</v>
      </c>
      <c r="B2653" s="686">
        <v>35</v>
      </c>
      <c r="C2653">
        <v>10394.2965</v>
      </c>
    </row>
    <row r="2654" spans="1:3">
      <c r="A2654" s="685" t="s">
        <v>1744</v>
      </c>
      <c r="B2654" s="686">
        <v>35</v>
      </c>
      <c r="C2654">
        <v>10394.2965</v>
      </c>
    </row>
    <row r="2655" spans="1:3">
      <c r="A2655" s="685" t="s">
        <v>1745</v>
      </c>
      <c r="B2655" s="686">
        <v>60</v>
      </c>
      <c r="C2655">
        <v>18958.695</v>
      </c>
    </row>
    <row r="2656" spans="1:3">
      <c r="A2656" s="685" t="s">
        <v>1745</v>
      </c>
      <c r="B2656" s="686">
        <v>60</v>
      </c>
      <c r="C2656">
        <v>18958.695</v>
      </c>
    </row>
    <row r="2657" spans="1:3">
      <c r="A2657" s="685" t="s">
        <v>1745</v>
      </c>
      <c r="B2657" s="686">
        <v>60</v>
      </c>
      <c r="C2657">
        <v>18958.695</v>
      </c>
    </row>
    <row r="2658" spans="1:3">
      <c r="A2658" s="685" t="s">
        <v>1746</v>
      </c>
      <c r="B2658" s="686">
        <v>40</v>
      </c>
      <c r="C2658">
        <v>11936.5155</v>
      </c>
    </row>
    <row r="2659" spans="1:3">
      <c r="A2659" s="685" t="s">
        <v>1746</v>
      </c>
      <c r="B2659" s="686">
        <v>40</v>
      </c>
      <c r="C2659">
        <v>11936.5155</v>
      </c>
    </row>
    <row r="2660" spans="1:3">
      <c r="A2660" s="685" t="s">
        <v>1746</v>
      </c>
      <c r="B2660" s="686">
        <v>40</v>
      </c>
      <c r="C2660">
        <v>11936.5155</v>
      </c>
    </row>
    <row r="2661" spans="1:3">
      <c r="A2661" s="685" t="s">
        <v>1747</v>
      </c>
      <c r="B2661" s="686">
        <v>27</v>
      </c>
      <c r="C2661">
        <v>8411.9069999999992</v>
      </c>
    </row>
    <row r="2662" spans="1:3">
      <c r="A2662" s="685" t="s">
        <v>1747</v>
      </c>
      <c r="B2662" s="686">
        <v>27</v>
      </c>
      <c r="C2662">
        <v>8411.9069999999992</v>
      </c>
    </row>
    <row r="2663" spans="1:3">
      <c r="A2663" s="685" t="s">
        <v>1747</v>
      </c>
      <c r="B2663" s="686">
        <v>27</v>
      </c>
      <c r="C2663">
        <v>8411.9069999999992</v>
      </c>
    </row>
    <row r="2664" spans="1:3">
      <c r="A2664" s="685" t="s">
        <v>1748</v>
      </c>
      <c r="B2664" s="686">
        <v>47</v>
      </c>
      <c r="C2664">
        <v>13100.209500000001</v>
      </c>
    </row>
    <row r="2665" spans="1:3">
      <c r="A2665" s="685" t="s">
        <v>1748</v>
      </c>
      <c r="B2665" s="686">
        <v>47</v>
      </c>
      <c r="C2665">
        <v>13100.209500000001</v>
      </c>
    </row>
    <row r="2666" spans="1:3">
      <c r="A2666" s="685" t="s">
        <v>1748</v>
      </c>
      <c r="B2666" s="686">
        <v>47</v>
      </c>
      <c r="C2666">
        <v>13100.209500000001</v>
      </c>
    </row>
    <row r="2667" spans="1:3">
      <c r="A2667" s="685" t="s">
        <v>1749</v>
      </c>
      <c r="B2667" s="686">
        <v>45</v>
      </c>
      <c r="C2667">
        <v>13020.1785</v>
      </c>
    </row>
    <row r="2668" spans="1:3">
      <c r="A2668" s="685" t="s">
        <v>1749</v>
      </c>
      <c r="B2668" s="686">
        <v>45</v>
      </c>
      <c r="C2668">
        <v>13020.1785</v>
      </c>
    </row>
    <row r="2669" spans="1:3">
      <c r="A2669" s="685" t="s">
        <v>1749</v>
      </c>
      <c r="B2669" s="686">
        <v>45</v>
      </c>
      <c r="C2669">
        <v>13020.1785</v>
      </c>
    </row>
    <row r="2670" spans="1:3">
      <c r="A2670" s="685" t="s">
        <v>1750</v>
      </c>
      <c r="B2670" s="686">
        <v>40</v>
      </c>
      <c r="C2670">
        <v>11267.066999999999</v>
      </c>
    </row>
    <row r="2671" spans="1:3">
      <c r="A2671" s="685" t="s">
        <v>1750</v>
      </c>
      <c r="B2671" s="686">
        <v>40</v>
      </c>
      <c r="C2671">
        <v>11267.066999999999</v>
      </c>
    </row>
    <row r="2672" spans="1:3">
      <c r="A2672" s="685" t="s">
        <v>1750</v>
      </c>
      <c r="B2672" s="686">
        <v>40</v>
      </c>
      <c r="C2672">
        <v>11267.066999999999</v>
      </c>
    </row>
    <row r="2673" spans="1:3">
      <c r="A2673" s="685" t="s">
        <v>1751</v>
      </c>
      <c r="B2673" s="686">
        <v>55</v>
      </c>
      <c r="C2673">
        <v>15864.523499999999</v>
      </c>
    </row>
    <row r="2674" spans="1:3">
      <c r="A2674" s="685" t="s">
        <v>1751</v>
      </c>
      <c r="B2674" s="686">
        <v>55</v>
      </c>
      <c r="C2674">
        <v>15864.523499999999</v>
      </c>
    </row>
    <row r="2675" spans="1:3">
      <c r="A2675" s="685" t="s">
        <v>1751</v>
      </c>
      <c r="B2675" s="686">
        <v>55</v>
      </c>
      <c r="C2675">
        <v>15864.523499999999</v>
      </c>
    </row>
    <row r="2676" spans="1:3">
      <c r="A2676" s="685" t="s">
        <v>1752</v>
      </c>
      <c r="B2676" s="686">
        <v>40</v>
      </c>
      <c r="C2676">
        <v>10950.1875</v>
      </c>
    </row>
    <row r="2677" spans="1:3">
      <c r="A2677" s="685" t="s">
        <v>1752</v>
      </c>
      <c r="B2677" s="686">
        <v>40</v>
      </c>
      <c r="C2677">
        <v>10950.1875</v>
      </c>
    </row>
    <row r="2678" spans="1:3">
      <c r="A2678" s="685" t="s">
        <v>1752</v>
      </c>
      <c r="B2678" s="686">
        <v>40</v>
      </c>
      <c r="C2678">
        <v>10950.1875</v>
      </c>
    </row>
    <row r="2679" spans="1:3">
      <c r="A2679" s="685" t="s">
        <v>1753</v>
      </c>
      <c r="B2679" s="686">
        <v>47</v>
      </c>
      <c r="C2679">
        <v>13419.252</v>
      </c>
    </row>
    <row r="2680" spans="1:3">
      <c r="A2680" s="685" t="s">
        <v>1753</v>
      </c>
      <c r="B2680" s="686">
        <v>47</v>
      </c>
      <c r="C2680">
        <v>13419.252</v>
      </c>
    </row>
    <row r="2681" spans="1:3">
      <c r="A2681" s="685" t="s">
        <v>1753</v>
      </c>
      <c r="B2681" s="686">
        <v>47</v>
      </c>
      <c r="C2681">
        <v>13419.252</v>
      </c>
    </row>
    <row r="2682" spans="1:3">
      <c r="A2682" s="685" t="s">
        <v>1754</v>
      </c>
      <c r="B2682" s="686">
        <v>35</v>
      </c>
      <c r="C2682">
        <v>9646.98</v>
      </c>
    </row>
    <row r="2683" spans="1:3">
      <c r="A2683" s="685" t="s">
        <v>1754</v>
      </c>
      <c r="B2683" s="686">
        <v>35</v>
      </c>
      <c r="C2683">
        <v>9646.98</v>
      </c>
    </row>
    <row r="2684" spans="1:3">
      <c r="A2684" s="685" t="s">
        <v>1754</v>
      </c>
      <c r="B2684" s="686">
        <v>35</v>
      </c>
      <c r="C2684">
        <v>9646.98</v>
      </c>
    </row>
    <row r="2685" spans="1:3">
      <c r="A2685" s="685" t="s">
        <v>1755</v>
      </c>
      <c r="B2685" s="686">
        <v>70</v>
      </c>
      <c r="C2685">
        <v>18503.3835</v>
      </c>
    </row>
    <row r="2686" spans="1:3">
      <c r="A2686" s="685" t="s">
        <v>1755</v>
      </c>
      <c r="B2686" s="686">
        <v>70</v>
      </c>
      <c r="C2686">
        <v>18503.3835</v>
      </c>
    </row>
    <row r="2687" spans="1:3">
      <c r="A2687" s="685" t="s">
        <v>1755</v>
      </c>
      <c r="B2687" s="686">
        <v>70</v>
      </c>
      <c r="C2687">
        <v>18503.3835</v>
      </c>
    </row>
    <row r="2688" spans="1:3">
      <c r="A2688" s="685" t="s">
        <v>1756</v>
      </c>
      <c r="B2688" s="686">
        <v>20</v>
      </c>
      <c r="C2688">
        <v>4634.2275</v>
      </c>
    </row>
    <row r="2689" spans="1:3">
      <c r="A2689" s="685" t="s">
        <v>1756</v>
      </c>
      <c r="B2689" s="686">
        <v>20</v>
      </c>
      <c r="C2689">
        <v>4634.2275</v>
      </c>
    </row>
    <row r="2690" spans="1:3">
      <c r="A2690" s="685" t="s">
        <v>1756</v>
      </c>
      <c r="B2690" s="686">
        <v>20</v>
      </c>
      <c r="C2690">
        <v>4634.2275</v>
      </c>
    </row>
    <row r="2691" spans="1:3">
      <c r="A2691" s="685" t="s">
        <v>1757</v>
      </c>
      <c r="B2691" s="686">
        <v>17</v>
      </c>
      <c r="C2691">
        <v>5323.143</v>
      </c>
    </row>
    <row r="2692" spans="1:3">
      <c r="A2692" s="685" t="s">
        <v>1757</v>
      </c>
      <c r="B2692" s="686">
        <v>17</v>
      </c>
      <c r="C2692">
        <v>5323.143</v>
      </c>
    </row>
    <row r="2693" spans="1:3">
      <c r="A2693" s="685" t="s">
        <v>1757</v>
      </c>
      <c r="B2693" s="686">
        <v>17</v>
      </c>
      <c r="C2693">
        <v>5323.143</v>
      </c>
    </row>
    <row r="2694" spans="1:3">
      <c r="A2694" s="685" t="s">
        <v>1758</v>
      </c>
      <c r="B2694" s="686">
        <v>35</v>
      </c>
      <c r="C2694">
        <v>7891.7055</v>
      </c>
    </row>
    <row r="2695" spans="1:3">
      <c r="A2695" s="685" t="s">
        <v>1758</v>
      </c>
      <c r="B2695" s="686">
        <v>35</v>
      </c>
      <c r="C2695">
        <v>7891.7055</v>
      </c>
    </row>
    <row r="2696" spans="1:3">
      <c r="A2696" s="685" t="s">
        <v>1758</v>
      </c>
      <c r="B2696" s="686">
        <v>35</v>
      </c>
      <c r="C2696">
        <v>7891.7055</v>
      </c>
    </row>
    <row r="2697" spans="1:3">
      <c r="A2697" s="685" t="s">
        <v>1759</v>
      </c>
      <c r="B2697" s="686">
        <v>105</v>
      </c>
      <c r="C2697">
        <v>22268.084999999999</v>
      </c>
    </row>
    <row r="2698" spans="1:3">
      <c r="A2698" s="685" t="s">
        <v>1759</v>
      </c>
      <c r="B2698" s="686">
        <v>105</v>
      </c>
      <c r="C2698">
        <v>22268.084999999999</v>
      </c>
    </row>
    <row r="2699" spans="1:3">
      <c r="A2699" s="685" t="s">
        <v>1759</v>
      </c>
      <c r="B2699" s="686">
        <v>105</v>
      </c>
      <c r="C2699">
        <v>22268.084999999999</v>
      </c>
    </row>
    <row r="2700" spans="1:3">
      <c r="A2700" s="685" t="s">
        <v>1760</v>
      </c>
      <c r="B2700" s="686">
        <v>115</v>
      </c>
      <c r="C2700">
        <v>25550.4375</v>
      </c>
    </row>
    <row r="2701" spans="1:3">
      <c r="A2701" s="685" t="s">
        <v>1760</v>
      </c>
      <c r="B2701" s="686">
        <v>115</v>
      </c>
      <c r="C2701">
        <v>25550.4375</v>
      </c>
    </row>
    <row r="2702" spans="1:3">
      <c r="A2702" s="685" t="s">
        <v>1760</v>
      </c>
      <c r="B2702" s="686">
        <v>115</v>
      </c>
      <c r="C2702">
        <v>25550.4375</v>
      </c>
    </row>
    <row r="2703" spans="1:3">
      <c r="A2703" s="685" t="s">
        <v>1761</v>
      </c>
      <c r="B2703" s="686">
        <v>70</v>
      </c>
      <c r="C2703">
        <v>13674.486000000001</v>
      </c>
    </row>
    <row r="2704" spans="1:3">
      <c r="A2704" s="685" t="s">
        <v>1761</v>
      </c>
      <c r="B2704" s="686">
        <v>70</v>
      </c>
      <c r="C2704">
        <v>13674.486000000001</v>
      </c>
    </row>
    <row r="2705" spans="1:3">
      <c r="A2705" s="685" t="s">
        <v>1761</v>
      </c>
      <c r="B2705" s="686">
        <v>70</v>
      </c>
      <c r="C2705">
        <v>13674.486000000001</v>
      </c>
    </row>
    <row r="2706" spans="1:3">
      <c r="A2706" s="685" t="s">
        <v>1762</v>
      </c>
      <c r="B2706" s="686">
        <v>60</v>
      </c>
      <c r="C2706">
        <v>14546.174999999999</v>
      </c>
    </row>
    <row r="2707" spans="1:3">
      <c r="A2707" s="685" t="s">
        <v>1762</v>
      </c>
      <c r="B2707" s="686">
        <v>60</v>
      </c>
      <c r="C2707">
        <v>14546.174999999999</v>
      </c>
    </row>
    <row r="2708" spans="1:3">
      <c r="A2708" s="685" t="s">
        <v>1762</v>
      </c>
      <c r="B2708" s="686">
        <v>60</v>
      </c>
      <c r="C2708">
        <v>14546.174999999999</v>
      </c>
    </row>
    <row r="2709" spans="1:3">
      <c r="A2709" s="685" t="s">
        <v>1763</v>
      </c>
      <c r="B2709" s="686">
        <v>45</v>
      </c>
      <c r="C2709">
        <v>11098.352999999999</v>
      </c>
    </row>
    <row r="2710" spans="1:3">
      <c r="A2710" s="685" t="s">
        <v>1763</v>
      </c>
      <c r="B2710" s="686">
        <v>45</v>
      </c>
      <c r="C2710">
        <v>11098.352999999999</v>
      </c>
    </row>
    <row r="2711" spans="1:3">
      <c r="A2711" s="685" t="s">
        <v>1763</v>
      </c>
      <c r="B2711" s="686">
        <v>45</v>
      </c>
      <c r="C2711">
        <v>11098.352999999999</v>
      </c>
    </row>
    <row r="2712" spans="1:3">
      <c r="A2712" s="685" t="s">
        <v>1764</v>
      </c>
      <c r="B2712" s="686">
        <v>55</v>
      </c>
      <c r="C2712">
        <v>17089.863000000001</v>
      </c>
    </row>
    <row r="2713" spans="1:3">
      <c r="A2713" s="685" t="s">
        <v>1764</v>
      </c>
      <c r="B2713" s="686">
        <v>55</v>
      </c>
      <c r="C2713">
        <v>17089.863000000001</v>
      </c>
    </row>
    <row r="2714" spans="1:3">
      <c r="A2714" s="685" t="s">
        <v>1764</v>
      </c>
      <c r="B2714" s="686">
        <v>55</v>
      </c>
      <c r="C2714">
        <v>17089.863000000001</v>
      </c>
    </row>
    <row r="2715" spans="1:3">
      <c r="A2715" s="685" t="s">
        <v>1765</v>
      </c>
      <c r="B2715" s="686">
        <v>50</v>
      </c>
      <c r="C2715">
        <v>15482.754000000001</v>
      </c>
    </row>
    <row r="2716" spans="1:3">
      <c r="A2716" s="685" t="s">
        <v>1765</v>
      </c>
      <c r="B2716" s="686">
        <v>50</v>
      </c>
      <c r="C2716">
        <v>15482.754000000001</v>
      </c>
    </row>
    <row r="2717" spans="1:3">
      <c r="A2717" s="685" t="s">
        <v>1765</v>
      </c>
      <c r="B2717" s="686">
        <v>50</v>
      </c>
      <c r="C2717">
        <v>15482.754000000001</v>
      </c>
    </row>
    <row r="2718" spans="1:3">
      <c r="A2718" s="685" t="s">
        <v>1766</v>
      </c>
      <c r="B2718" s="686">
        <v>45</v>
      </c>
      <c r="C2718">
        <v>12205.808999999999</v>
      </c>
    </row>
    <row r="2719" spans="1:3">
      <c r="A2719" s="685" t="s">
        <v>1766</v>
      </c>
      <c r="B2719" s="686">
        <v>45</v>
      </c>
      <c r="C2719">
        <v>12205.808999999999</v>
      </c>
    </row>
    <row r="2720" spans="1:3">
      <c r="A2720" s="685" t="s">
        <v>1766</v>
      </c>
      <c r="B2720" s="686">
        <v>45</v>
      </c>
      <c r="C2720">
        <v>12205.808999999999</v>
      </c>
    </row>
    <row r="2721" spans="1:3">
      <c r="A2721" s="685" t="s">
        <v>1767</v>
      </c>
      <c r="B2721" s="686">
        <v>45</v>
      </c>
      <c r="C2721">
        <v>14976.611999999999</v>
      </c>
    </row>
    <row r="2722" spans="1:3">
      <c r="A2722" s="685" t="s">
        <v>1767</v>
      </c>
      <c r="B2722" s="686">
        <v>45</v>
      </c>
      <c r="C2722">
        <v>14976.611999999999</v>
      </c>
    </row>
    <row r="2723" spans="1:3">
      <c r="A2723" s="685" t="s">
        <v>1767</v>
      </c>
      <c r="B2723" s="686">
        <v>45</v>
      </c>
      <c r="C2723">
        <v>14976.611999999999</v>
      </c>
    </row>
    <row r="2724" spans="1:3">
      <c r="A2724" s="685" t="s">
        <v>1768</v>
      </c>
      <c r="B2724" s="686">
        <v>70</v>
      </c>
      <c r="C2724">
        <v>18683.993999999999</v>
      </c>
    </row>
    <row r="2725" spans="1:3">
      <c r="A2725" s="685" t="s">
        <v>1768</v>
      </c>
      <c r="B2725" s="686">
        <v>70</v>
      </c>
      <c r="C2725">
        <v>18683.993999999999</v>
      </c>
    </row>
    <row r="2726" spans="1:3">
      <c r="A2726" s="685" t="s">
        <v>1768</v>
      </c>
      <c r="B2726" s="686">
        <v>70</v>
      </c>
      <c r="C2726">
        <v>18683.993999999999</v>
      </c>
    </row>
    <row r="2727" spans="1:3">
      <c r="A2727" s="685" t="s">
        <v>1769</v>
      </c>
      <c r="B2727" s="686">
        <v>75</v>
      </c>
      <c r="C2727">
        <v>19097.127</v>
      </c>
    </row>
    <row r="2728" spans="1:3">
      <c r="A2728" s="685" t="s">
        <v>1769</v>
      </c>
      <c r="B2728" s="686">
        <v>75</v>
      </c>
      <c r="C2728">
        <v>19097.127</v>
      </c>
    </row>
    <row r="2729" spans="1:3">
      <c r="A2729" s="685" t="s">
        <v>1769</v>
      </c>
      <c r="B2729" s="686">
        <v>75</v>
      </c>
      <c r="C2729">
        <v>19097.127</v>
      </c>
    </row>
    <row r="2730" spans="1:3">
      <c r="A2730" s="685" t="s">
        <v>1770</v>
      </c>
      <c r="B2730" s="686">
        <v>105</v>
      </c>
      <c r="C2730">
        <v>24131.5095</v>
      </c>
    </row>
    <row r="2731" spans="1:3">
      <c r="A2731" s="685" t="s">
        <v>1770</v>
      </c>
      <c r="B2731" s="686">
        <v>105</v>
      </c>
      <c r="C2731">
        <v>24131.5095</v>
      </c>
    </row>
    <row r="2732" spans="1:3">
      <c r="A2732" s="685" t="s">
        <v>1770</v>
      </c>
      <c r="B2732" s="686">
        <v>105</v>
      </c>
      <c r="C2732">
        <v>24131.5095</v>
      </c>
    </row>
    <row r="2733" spans="1:3">
      <c r="A2733" s="685" t="s">
        <v>1771</v>
      </c>
      <c r="B2733" s="686">
        <v>45</v>
      </c>
      <c r="C2733">
        <v>8502.7530000000006</v>
      </c>
    </row>
    <row r="2734" spans="1:3">
      <c r="A2734" s="685" t="s">
        <v>1771</v>
      </c>
      <c r="B2734" s="686">
        <v>45</v>
      </c>
      <c r="C2734">
        <v>8502.7530000000006</v>
      </c>
    </row>
    <row r="2735" spans="1:3">
      <c r="A2735" s="685" t="s">
        <v>1771</v>
      </c>
      <c r="B2735" s="686">
        <v>45</v>
      </c>
      <c r="C2735">
        <v>8502.7530000000006</v>
      </c>
    </row>
    <row r="2736" spans="1:3">
      <c r="A2736" s="685" t="s">
        <v>1772</v>
      </c>
      <c r="B2736" s="686">
        <v>70</v>
      </c>
      <c r="C2736">
        <v>19393.457999999999</v>
      </c>
    </row>
    <row r="2737" spans="1:3">
      <c r="A2737" s="685" t="s">
        <v>1772</v>
      </c>
      <c r="B2737" s="686">
        <v>70</v>
      </c>
      <c r="C2737">
        <v>19393.457999999999</v>
      </c>
    </row>
    <row r="2738" spans="1:3">
      <c r="A2738" s="685" t="s">
        <v>1772</v>
      </c>
      <c r="B2738" s="686">
        <v>70</v>
      </c>
      <c r="C2738">
        <v>19393.457999999999</v>
      </c>
    </row>
    <row r="2739" spans="1:3">
      <c r="A2739" s="685" t="s">
        <v>1773</v>
      </c>
      <c r="B2739" s="686">
        <v>90</v>
      </c>
      <c r="C2739">
        <v>17765.800500000001</v>
      </c>
    </row>
    <row r="2740" spans="1:3">
      <c r="A2740" s="685" t="s">
        <v>1773</v>
      </c>
      <c r="B2740" s="686">
        <v>90</v>
      </c>
      <c r="C2740">
        <v>17765.800500000001</v>
      </c>
    </row>
    <row r="2741" spans="1:3">
      <c r="A2741" s="685" t="s">
        <v>1773</v>
      </c>
      <c r="B2741" s="686">
        <v>90</v>
      </c>
      <c r="C2741">
        <v>17765.800500000001</v>
      </c>
    </row>
    <row r="2742" spans="1:3">
      <c r="A2742" s="685" t="s">
        <v>1774</v>
      </c>
      <c r="B2742" s="686">
        <v>120</v>
      </c>
      <c r="C2742">
        <v>25598.023499999999</v>
      </c>
    </row>
    <row r="2743" spans="1:3">
      <c r="A2743" s="685" t="s">
        <v>1774</v>
      </c>
      <c r="B2743" s="686">
        <v>120</v>
      </c>
      <c r="C2743">
        <v>25598.023499999999</v>
      </c>
    </row>
    <row r="2744" spans="1:3">
      <c r="A2744" s="685" t="s">
        <v>1774</v>
      </c>
      <c r="B2744" s="686">
        <v>120</v>
      </c>
      <c r="C2744">
        <v>25598.023499999999</v>
      </c>
    </row>
    <row r="2745" spans="1:3">
      <c r="A2745" s="685" t="s">
        <v>1775</v>
      </c>
      <c r="B2745" s="686">
        <v>65</v>
      </c>
      <c r="C2745">
        <v>15251.313</v>
      </c>
    </row>
    <row r="2746" spans="1:3">
      <c r="A2746" s="685" t="s">
        <v>1775</v>
      </c>
      <c r="B2746" s="686">
        <v>65</v>
      </c>
      <c r="C2746">
        <v>15251.313</v>
      </c>
    </row>
    <row r="2747" spans="1:3">
      <c r="A2747" s="685" t="s">
        <v>1775</v>
      </c>
      <c r="B2747" s="686">
        <v>65</v>
      </c>
      <c r="C2747">
        <v>15251.313</v>
      </c>
    </row>
    <row r="2748" spans="1:3">
      <c r="A2748" s="685" t="s">
        <v>1776</v>
      </c>
      <c r="B2748" s="686">
        <v>105</v>
      </c>
      <c r="C2748">
        <v>28823.056499999999</v>
      </c>
    </row>
    <row r="2749" spans="1:3">
      <c r="A2749" s="685" t="s">
        <v>1776</v>
      </c>
      <c r="B2749" s="686">
        <v>105</v>
      </c>
      <c r="C2749">
        <v>28823.056499999999</v>
      </c>
    </row>
    <row r="2750" spans="1:3">
      <c r="A2750" s="685" t="s">
        <v>1776</v>
      </c>
      <c r="B2750" s="686">
        <v>105</v>
      </c>
      <c r="C2750">
        <v>28823.056499999999</v>
      </c>
    </row>
    <row r="2751" spans="1:3">
      <c r="A2751" s="685" t="s">
        <v>1777</v>
      </c>
      <c r="B2751" s="686">
        <v>40</v>
      </c>
      <c r="C2751">
        <v>13563.0915</v>
      </c>
    </row>
    <row r="2752" spans="1:3">
      <c r="A2752" s="685" t="s">
        <v>1777</v>
      </c>
      <c r="B2752" s="686">
        <v>40</v>
      </c>
      <c r="C2752">
        <v>13563.0915</v>
      </c>
    </row>
    <row r="2753" spans="1:3">
      <c r="A2753" s="685" t="s">
        <v>1777</v>
      </c>
      <c r="B2753" s="686">
        <v>40</v>
      </c>
      <c r="C2753">
        <v>13563.0915</v>
      </c>
    </row>
    <row r="2754" spans="1:3">
      <c r="A2754" s="685" t="s">
        <v>1778</v>
      </c>
      <c r="B2754" s="686">
        <v>35</v>
      </c>
      <c r="C2754">
        <v>10120.677</v>
      </c>
    </row>
    <row r="2755" spans="1:3">
      <c r="A2755" s="685" t="s">
        <v>1778</v>
      </c>
      <c r="B2755" s="686">
        <v>35</v>
      </c>
      <c r="C2755">
        <v>10120.677</v>
      </c>
    </row>
    <row r="2756" spans="1:3">
      <c r="A2756" s="685" t="s">
        <v>1778</v>
      </c>
      <c r="B2756" s="686">
        <v>35</v>
      </c>
      <c r="C2756">
        <v>10120.677</v>
      </c>
    </row>
    <row r="2757" spans="1:3">
      <c r="A2757" s="685" t="s">
        <v>1779</v>
      </c>
      <c r="B2757" s="686">
        <v>60</v>
      </c>
      <c r="C2757">
        <v>18560.703000000001</v>
      </c>
    </row>
    <row r="2758" spans="1:3">
      <c r="A2758" s="685" t="s">
        <v>1779</v>
      </c>
      <c r="B2758" s="686">
        <v>60</v>
      </c>
      <c r="C2758">
        <v>18560.703000000001</v>
      </c>
    </row>
    <row r="2759" spans="1:3">
      <c r="A2759" s="685" t="s">
        <v>1779</v>
      </c>
      <c r="B2759" s="686">
        <v>60</v>
      </c>
      <c r="C2759">
        <v>18560.703000000001</v>
      </c>
    </row>
    <row r="2760" spans="1:3">
      <c r="A2760" s="685" t="s">
        <v>1780</v>
      </c>
      <c r="B2760" s="686">
        <v>40</v>
      </c>
      <c r="C2760">
        <v>11540.6865</v>
      </c>
    </row>
    <row r="2761" spans="1:3">
      <c r="A2761" s="685" t="s">
        <v>1780</v>
      </c>
      <c r="B2761" s="686">
        <v>40</v>
      </c>
      <c r="C2761">
        <v>11540.6865</v>
      </c>
    </row>
    <row r="2762" spans="1:3">
      <c r="A2762" s="685" t="s">
        <v>1780</v>
      </c>
      <c r="B2762" s="686">
        <v>40</v>
      </c>
      <c r="C2762">
        <v>11540.6865</v>
      </c>
    </row>
    <row r="2763" spans="1:3">
      <c r="A2763" s="685" t="s">
        <v>1781</v>
      </c>
      <c r="B2763" s="686">
        <v>47</v>
      </c>
      <c r="C2763">
        <v>12701.136</v>
      </c>
    </row>
    <row r="2764" spans="1:3">
      <c r="A2764" s="685" t="s">
        <v>1781</v>
      </c>
      <c r="B2764" s="686">
        <v>47</v>
      </c>
      <c r="C2764">
        <v>12701.136</v>
      </c>
    </row>
    <row r="2765" spans="1:3">
      <c r="A2765" s="685" t="s">
        <v>1781</v>
      </c>
      <c r="B2765" s="686">
        <v>47</v>
      </c>
      <c r="C2765">
        <v>12701.136</v>
      </c>
    </row>
    <row r="2766" spans="1:3">
      <c r="A2766" s="685" t="s">
        <v>1782</v>
      </c>
      <c r="B2766" s="686">
        <v>45</v>
      </c>
      <c r="C2766">
        <v>11752.6605</v>
      </c>
    </row>
    <row r="2767" spans="1:3">
      <c r="A2767" s="685" t="s">
        <v>1782</v>
      </c>
      <c r="B2767" s="686">
        <v>45</v>
      </c>
      <c r="C2767">
        <v>11752.6605</v>
      </c>
    </row>
    <row r="2768" spans="1:3">
      <c r="A2768" s="685" t="s">
        <v>1782</v>
      </c>
      <c r="B2768" s="686">
        <v>45</v>
      </c>
      <c r="C2768">
        <v>11752.6605</v>
      </c>
    </row>
    <row r="2769" spans="1:3">
      <c r="A2769" s="685" t="s">
        <v>1783</v>
      </c>
      <c r="B2769" s="686">
        <v>40</v>
      </c>
      <c r="C2769">
        <v>9639.4094999999998</v>
      </c>
    </row>
    <row r="2770" spans="1:3">
      <c r="A2770" s="685" t="s">
        <v>1783</v>
      </c>
      <c r="B2770" s="686">
        <v>40</v>
      </c>
      <c r="C2770">
        <v>9639.4094999999998</v>
      </c>
    </row>
    <row r="2771" spans="1:3">
      <c r="A2771" s="685" t="s">
        <v>1783</v>
      </c>
      <c r="B2771" s="686">
        <v>40</v>
      </c>
      <c r="C2771">
        <v>9639.4094999999998</v>
      </c>
    </row>
    <row r="2772" spans="1:3">
      <c r="A2772" s="685" t="s">
        <v>1784</v>
      </c>
      <c r="B2772" s="686">
        <v>55</v>
      </c>
      <c r="C2772">
        <v>14043.2775</v>
      </c>
    </row>
    <row r="2773" spans="1:3">
      <c r="A2773" s="685" t="s">
        <v>1784</v>
      </c>
      <c r="B2773" s="686">
        <v>55</v>
      </c>
      <c r="C2773">
        <v>14043.2775</v>
      </c>
    </row>
    <row r="2774" spans="1:3">
      <c r="A2774" s="685" t="s">
        <v>1784</v>
      </c>
      <c r="B2774" s="686">
        <v>55</v>
      </c>
      <c r="C2774">
        <v>14043.2775</v>
      </c>
    </row>
    <row r="2775" spans="1:3">
      <c r="A2775" s="685" t="s">
        <v>1785</v>
      </c>
      <c r="B2775" s="686">
        <v>40</v>
      </c>
      <c r="C2775">
        <v>9181.9349999999995</v>
      </c>
    </row>
    <row r="2776" spans="1:3">
      <c r="A2776" s="685" t="s">
        <v>1785</v>
      </c>
      <c r="B2776" s="686">
        <v>40</v>
      </c>
      <c r="C2776">
        <v>9181.9349999999995</v>
      </c>
    </row>
    <row r="2777" spans="1:3">
      <c r="A2777" s="685" t="s">
        <v>1785</v>
      </c>
      <c r="B2777" s="686">
        <v>40</v>
      </c>
      <c r="C2777">
        <v>9181.9349999999995</v>
      </c>
    </row>
    <row r="2778" spans="1:3">
      <c r="A2778" s="685" t="s">
        <v>1786</v>
      </c>
      <c r="B2778" s="686">
        <v>47</v>
      </c>
      <c r="C2778">
        <v>12152.815500000001</v>
      </c>
    </row>
    <row r="2779" spans="1:3">
      <c r="A2779" s="685" t="s">
        <v>1786</v>
      </c>
      <c r="B2779" s="686">
        <v>47</v>
      </c>
      <c r="C2779">
        <v>12152.815500000001</v>
      </c>
    </row>
    <row r="2780" spans="1:3">
      <c r="A2780" s="685" t="s">
        <v>1786</v>
      </c>
      <c r="B2780" s="686">
        <v>47</v>
      </c>
      <c r="C2780">
        <v>12152.815500000001</v>
      </c>
    </row>
    <row r="2781" spans="1:3">
      <c r="A2781" s="685" t="s">
        <v>1787</v>
      </c>
      <c r="B2781" s="686">
        <v>35</v>
      </c>
      <c r="C2781">
        <v>8377.2990000000009</v>
      </c>
    </row>
    <row r="2782" spans="1:3">
      <c r="A2782" s="685" t="s">
        <v>1787</v>
      </c>
      <c r="B2782" s="686">
        <v>35</v>
      </c>
      <c r="C2782">
        <v>8377.2990000000009</v>
      </c>
    </row>
    <row r="2783" spans="1:3">
      <c r="A2783" s="685" t="s">
        <v>1787</v>
      </c>
      <c r="B2783" s="686">
        <v>35</v>
      </c>
      <c r="C2783">
        <v>8377.2990000000009</v>
      </c>
    </row>
    <row r="2784" spans="1:3">
      <c r="A2784" s="685" t="s">
        <v>1788</v>
      </c>
      <c r="B2784" s="686">
        <v>70</v>
      </c>
      <c r="C2784">
        <v>15942.3915</v>
      </c>
    </row>
    <row r="2785" spans="1:3">
      <c r="A2785" s="685" t="s">
        <v>1788</v>
      </c>
      <c r="B2785" s="686">
        <v>70</v>
      </c>
      <c r="C2785">
        <v>15942.3915</v>
      </c>
    </row>
    <row r="2786" spans="1:3">
      <c r="A2786" s="685" t="s">
        <v>1788</v>
      </c>
      <c r="B2786" s="686">
        <v>70</v>
      </c>
      <c r="C2786">
        <v>15942.3915</v>
      </c>
    </row>
    <row r="2787" spans="1:3">
      <c r="A2787" s="685" t="s">
        <v>1789</v>
      </c>
      <c r="B2787" s="686">
        <v>20</v>
      </c>
      <c r="C2787">
        <v>4489.3064999999997</v>
      </c>
    </row>
    <row r="2788" spans="1:3">
      <c r="A2788" s="685" t="s">
        <v>1789</v>
      </c>
      <c r="B2788" s="686">
        <v>20</v>
      </c>
      <c r="C2788">
        <v>4489.3064999999997</v>
      </c>
    </row>
    <row r="2789" spans="1:3">
      <c r="A2789" s="685" t="s">
        <v>1789</v>
      </c>
      <c r="B2789" s="686">
        <v>20</v>
      </c>
      <c r="C2789">
        <v>4489.3064999999997</v>
      </c>
    </row>
    <row r="2790" spans="1:3">
      <c r="A2790" s="685" t="s">
        <v>1790</v>
      </c>
      <c r="B2790" s="686">
        <v>17</v>
      </c>
      <c r="C2790">
        <v>4986.7965000000004</v>
      </c>
    </row>
    <row r="2791" spans="1:3">
      <c r="A2791" s="685" t="s">
        <v>1790</v>
      </c>
      <c r="B2791" s="686">
        <v>17</v>
      </c>
      <c r="C2791">
        <v>4986.7965000000004</v>
      </c>
    </row>
    <row r="2792" spans="1:3">
      <c r="A2792" s="685" t="s">
        <v>1790</v>
      </c>
      <c r="B2792" s="686">
        <v>17</v>
      </c>
      <c r="C2792">
        <v>4986.7965000000004</v>
      </c>
    </row>
    <row r="2793" spans="1:3">
      <c r="A2793" s="685" t="s">
        <v>1791</v>
      </c>
      <c r="B2793" s="686">
        <v>115</v>
      </c>
      <c r="C2793">
        <v>20167.812000000002</v>
      </c>
    </row>
    <row r="2794" spans="1:3">
      <c r="A2794" s="685" t="s">
        <v>1791</v>
      </c>
      <c r="B2794" s="686">
        <v>115</v>
      </c>
      <c r="C2794">
        <v>20167.812000000002</v>
      </c>
    </row>
    <row r="2795" spans="1:3">
      <c r="A2795" s="685" t="s">
        <v>1791</v>
      </c>
      <c r="B2795" s="686">
        <v>115</v>
      </c>
      <c r="C2795">
        <v>20167.812000000002</v>
      </c>
    </row>
    <row r="2796" spans="1:3">
      <c r="A2796" s="685" t="s">
        <v>1792</v>
      </c>
      <c r="B2796" s="686">
        <v>60</v>
      </c>
      <c r="C2796">
        <v>11716.971</v>
      </c>
    </row>
    <row r="2797" spans="1:3">
      <c r="A2797" s="685" t="s">
        <v>1792</v>
      </c>
      <c r="B2797" s="686">
        <v>60</v>
      </c>
      <c r="C2797">
        <v>11716.971</v>
      </c>
    </row>
    <row r="2798" spans="1:3">
      <c r="A2798" s="685" t="s">
        <v>1792</v>
      </c>
      <c r="B2798" s="686">
        <v>60</v>
      </c>
      <c r="C2798">
        <v>11716.971</v>
      </c>
    </row>
    <row r="2799" spans="1:3">
      <c r="A2799" s="685" t="s">
        <v>1793</v>
      </c>
      <c r="B2799" s="686">
        <v>65</v>
      </c>
      <c r="C2799">
        <v>16865.9925</v>
      </c>
    </row>
    <row r="2800" spans="1:3">
      <c r="A2800" s="685" t="s">
        <v>1793</v>
      </c>
      <c r="B2800" s="686">
        <v>65</v>
      </c>
      <c r="C2800">
        <v>16865.9925</v>
      </c>
    </row>
    <row r="2801" spans="1:3">
      <c r="A2801" s="685" t="s">
        <v>1793</v>
      </c>
      <c r="B2801" s="686">
        <v>65</v>
      </c>
      <c r="C2801">
        <v>16865.9925</v>
      </c>
    </row>
    <row r="2802" spans="1:3">
      <c r="A2802" s="685" t="s">
        <v>1794</v>
      </c>
      <c r="B2802" s="686">
        <v>55</v>
      </c>
      <c r="C2802">
        <v>10326.162</v>
      </c>
    </row>
    <row r="2803" spans="1:3">
      <c r="A2803" s="685" t="s">
        <v>1794</v>
      </c>
      <c r="B2803" s="686">
        <v>55</v>
      </c>
      <c r="C2803">
        <v>10326.162</v>
      </c>
    </row>
    <row r="2804" spans="1:3">
      <c r="A2804" s="685" t="s">
        <v>1794</v>
      </c>
      <c r="B2804" s="686">
        <v>55</v>
      </c>
      <c r="C2804">
        <v>10326.162</v>
      </c>
    </row>
    <row r="2805" spans="1:3">
      <c r="A2805" s="685" t="s">
        <v>1795</v>
      </c>
      <c r="B2805" s="686">
        <v>50</v>
      </c>
      <c r="C2805">
        <v>14762.475</v>
      </c>
    </row>
    <row r="2806" spans="1:3">
      <c r="A2806" s="685" t="s">
        <v>1795</v>
      </c>
      <c r="B2806" s="686">
        <v>50</v>
      </c>
      <c r="C2806">
        <v>14762.475</v>
      </c>
    </row>
    <row r="2807" spans="1:3">
      <c r="A2807" s="685" t="s">
        <v>1795</v>
      </c>
      <c r="B2807" s="686">
        <v>50</v>
      </c>
      <c r="C2807">
        <v>14762.475</v>
      </c>
    </row>
    <row r="2808" spans="1:3">
      <c r="A2808" s="685" t="s">
        <v>1796</v>
      </c>
      <c r="B2808" s="686">
        <v>70</v>
      </c>
      <c r="C2808">
        <v>14652.162</v>
      </c>
    </row>
    <row r="2809" spans="1:3">
      <c r="A2809" s="685" t="s">
        <v>1796</v>
      </c>
      <c r="B2809" s="686">
        <v>70</v>
      </c>
      <c r="C2809">
        <v>14652.162</v>
      </c>
    </row>
    <row r="2810" spans="1:3">
      <c r="A2810" s="685" t="s">
        <v>1796</v>
      </c>
      <c r="B2810" s="686">
        <v>70</v>
      </c>
      <c r="C2810">
        <v>14652.162</v>
      </c>
    </row>
    <row r="2811" spans="1:3">
      <c r="A2811" s="685" t="s">
        <v>1797</v>
      </c>
      <c r="B2811" s="686">
        <v>75</v>
      </c>
      <c r="C2811">
        <v>15947.799000000001</v>
      </c>
    </row>
    <row r="2812" spans="1:3">
      <c r="A2812" s="685" t="s">
        <v>1797</v>
      </c>
      <c r="B2812" s="686">
        <v>75</v>
      </c>
      <c r="C2812">
        <v>15947.799000000001</v>
      </c>
    </row>
    <row r="2813" spans="1:3">
      <c r="A2813" s="685" t="s">
        <v>1797</v>
      </c>
      <c r="B2813" s="686">
        <v>75</v>
      </c>
      <c r="C2813">
        <v>15947.799000000001</v>
      </c>
    </row>
    <row r="2814" spans="1:3">
      <c r="A2814" s="685" t="s">
        <v>1798</v>
      </c>
      <c r="B2814" s="686">
        <v>80</v>
      </c>
      <c r="C2814">
        <v>16729.7235</v>
      </c>
    </row>
    <row r="2815" spans="1:3">
      <c r="A2815" s="685" t="s">
        <v>1798</v>
      </c>
      <c r="B2815" s="686">
        <v>80</v>
      </c>
      <c r="C2815">
        <v>16729.7235</v>
      </c>
    </row>
    <row r="2816" spans="1:3">
      <c r="A2816" s="685" t="s">
        <v>1798</v>
      </c>
      <c r="B2816" s="686">
        <v>80</v>
      </c>
      <c r="C2816">
        <v>16729.7235</v>
      </c>
    </row>
    <row r="2817" spans="1:3">
      <c r="A2817" s="685" t="s">
        <v>1799</v>
      </c>
      <c r="B2817" s="686">
        <v>65</v>
      </c>
      <c r="C2817">
        <v>14270.3925</v>
      </c>
    </row>
    <row r="2818" spans="1:3">
      <c r="A2818" s="685" t="s">
        <v>1799</v>
      </c>
      <c r="B2818" s="686">
        <v>65</v>
      </c>
      <c r="C2818">
        <v>14270.3925</v>
      </c>
    </row>
    <row r="2819" spans="1:3">
      <c r="A2819" s="685" t="s">
        <v>1799</v>
      </c>
      <c r="B2819" s="686">
        <v>65</v>
      </c>
      <c r="C2819">
        <v>14270.3925</v>
      </c>
    </row>
    <row r="2820" spans="1:3">
      <c r="A2820" s="685" t="s">
        <v>1800</v>
      </c>
      <c r="B2820" s="686">
        <v>55</v>
      </c>
      <c r="C2820">
        <v>13140.225</v>
      </c>
    </row>
    <row r="2821" spans="1:3">
      <c r="A2821" s="685" t="s">
        <v>1800</v>
      </c>
      <c r="B2821" s="686">
        <v>55</v>
      </c>
      <c r="C2821">
        <v>13140.225</v>
      </c>
    </row>
    <row r="2822" spans="1:3">
      <c r="A2822" s="685" t="s">
        <v>1800</v>
      </c>
      <c r="B2822" s="686">
        <v>55</v>
      </c>
      <c r="C2822">
        <v>13140.225</v>
      </c>
    </row>
    <row r="2823" spans="1:3">
      <c r="A2823" s="685" t="s">
        <v>1800</v>
      </c>
      <c r="B2823" s="686">
        <v>55</v>
      </c>
      <c r="C2823">
        <v>13140.225</v>
      </c>
    </row>
    <row r="2824" spans="1:3">
      <c r="A2824" s="685" t="s">
        <v>1800</v>
      </c>
      <c r="B2824" s="686">
        <v>55</v>
      </c>
      <c r="C2824">
        <v>13140.225</v>
      </c>
    </row>
    <row r="2825" spans="1:3">
      <c r="A2825" s="685" t="s">
        <v>1801</v>
      </c>
      <c r="B2825" s="686">
        <v>65</v>
      </c>
      <c r="C2825">
        <v>16327.405500000001</v>
      </c>
    </row>
    <row r="2826" spans="1:3">
      <c r="A2826" s="685" t="s">
        <v>1801</v>
      </c>
      <c r="B2826" s="686">
        <v>65</v>
      </c>
      <c r="C2826">
        <v>16327.405500000001</v>
      </c>
    </row>
    <row r="2827" spans="1:3">
      <c r="A2827" s="685" t="s">
        <v>1801</v>
      </c>
      <c r="B2827" s="686">
        <v>65</v>
      </c>
      <c r="C2827">
        <v>16327.405500000001</v>
      </c>
    </row>
    <row r="2828" spans="1:3">
      <c r="A2828" s="685" t="s">
        <v>1801</v>
      </c>
      <c r="B2828" s="686">
        <v>65</v>
      </c>
      <c r="C2828">
        <v>16327.405500000001</v>
      </c>
    </row>
    <row r="2829" spans="1:3">
      <c r="A2829" s="685" t="s">
        <v>1801</v>
      </c>
      <c r="B2829" s="686">
        <v>65</v>
      </c>
      <c r="C2829">
        <v>16327.405500000001</v>
      </c>
    </row>
    <row r="2830" spans="1:3">
      <c r="A2830" s="685" t="s">
        <v>1802</v>
      </c>
      <c r="B2830" s="686">
        <v>75</v>
      </c>
      <c r="C2830">
        <v>19304.775000000001</v>
      </c>
    </row>
    <row r="2831" spans="1:3">
      <c r="A2831" s="685" t="s">
        <v>1802</v>
      </c>
      <c r="B2831" s="686">
        <v>75</v>
      </c>
      <c r="C2831">
        <v>19304.775000000001</v>
      </c>
    </row>
    <row r="2832" spans="1:3">
      <c r="A2832" s="685" t="s">
        <v>1802</v>
      </c>
      <c r="B2832" s="686">
        <v>75</v>
      </c>
      <c r="C2832">
        <v>19304.775000000001</v>
      </c>
    </row>
    <row r="2833" spans="1:3">
      <c r="A2833" s="685" t="s">
        <v>1802</v>
      </c>
      <c r="B2833" s="686">
        <v>75</v>
      </c>
      <c r="C2833">
        <v>19304.775000000001</v>
      </c>
    </row>
    <row r="2834" spans="1:3">
      <c r="A2834" s="685" t="s">
        <v>1802</v>
      </c>
      <c r="B2834" s="686">
        <v>75</v>
      </c>
      <c r="C2834">
        <v>19304.775000000001</v>
      </c>
    </row>
    <row r="2835" spans="1:3">
      <c r="A2835" s="685" t="s">
        <v>1803</v>
      </c>
      <c r="B2835" s="686">
        <v>95</v>
      </c>
      <c r="C2835">
        <v>24116.3685</v>
      </c>
    </row>
    <row r="2836" spans="1:3">
      <c r="A2836" s="685" t="s">
        <v>1803</v>
      </c>
      <c r="B2836" s="686">
        <v>95</v>
      </c>
      <c r="C2836">
        <v>24116.3685</v>
      </c>
    </row>
    <row r="2837" spans="1:3">
      <c r="A2837" s="685" t="s">
        <v>1803</v>
      </c>
      <c r="B2837" s="686">
        <v>95</v>
      </c>
      <c r="C2837">
        <v>24116.3685</v>
      </c>
    </row>
    <row r="2838" spans="1:3">
      <c r="A2838" s="685" t="s">
        <v>1803</v>
      </c>
      <c r="B2838" s="686">
        <v>95</v>
      </c>
      <c r="C2838">
        <v>24116.3685</v>
      </c>
    </row>
    <row r="2839" spans="1:3">
      <c r="A2839" s="685" t="s">
        <v>1803</v>
      </c>
      <c r="B2839" s="686">
        <v>95</v>
      </c>
      <c r="C2839">
        <v>24116.3685</v>
      </c>
    </row>
    <row r="2840" spans="1:3">
      <c r="A2840" s="685" t="s">
        <v>1804</v>
      </c>
      <c r="B2840" s="686">
        <v>65</v>
      </c>
      <c r="C2840">
        <v>16186.8105</v>
      </c>
    </row>
    <row r="2841" spans="1:3">
      <c r="A2841" s="685" t="s">
        <v>1804</v>
      </c>
      <c r="B2841" s="686">
        <v>65</v>
      </c>
      <c r="C2841">
        <v>16186.8105</v>
      </c>
    </row>
    <row r="2842" spans="1:3">
      <c r="A2842" s="685" t="s">
        <v>1804</v>
      </c>
      <c r="B2842" s="686">
        <v>65</v>
      </c>
      <c r="C2842">
        <v>16186.8105</v>
      </c>
    </row>
    <row r="2843" spans="1:3">
      <c r="A2843" s="685" t="s">
        <v>1804</v>
      </c>
      <c r="B2843" s="686">
        <v>65</v>
      </c>
      <c r="C2843">
        <v>16186.8105</v>
      </c>
    </row>
    <row r="2844" spans="1:3">
      <c r="A2844" s="685" t="s">
        <v>1804</v>
      </c>
      <c r="B2844" s="686">
        <v>65</v>
      </c>
      <c r="C2844">
        <v>16186.8105</v>
      </c>
    </row>
    <row r="2845" spans="1:3">
      <c r="A2845" s="685" t="s">
        <v>1805</v>
      </c>
      <c r="B2845" s="686">
        <v>80</v>
      </c>
      <c r="C2845">
        <v>29092.35</v>
      </c>
    </row>
    <row r="2846" spans="1:3">
      <c r="A2846" s="685" t="s">
        <v>1805</v>
      </c>
      <c r="B2846" s="686">
        <v>80</v>
      </c>
      <c r="C2846">
        <v>29092.35</v>
      </c>
    </row>
    <row r="2847" spans="1:3">
      <c r="A2847" s="685" t="s">
        <v>1805</v>
      </c>
      <c r="B2847" s="686">
        <v>80</v>
      </c>
      <c r="C2847">
        <v>29092.35</v>
      </c>
    </row>
    <row r="2848" spans="1:3">
      <c r="A2848" s="685" t="s">
        <v>1806</v>
      </c>
      <c r="B2848" s="686">
        <v>90</v>
      </c>
      <c r="C2848">
        <v>32553.15</v>
      </c>
    </row>
    <row r="2849" spans="1:3">
      <c r="A2849" s="685" t="s">
        <v>1806</v>
      </c>
      <c r="B2849" s="686">
        <v>90</v>
      </c>
      <c r="C2849">
        <v>32553.15</v>
      </c>
    </row>
    <row r="2850" spans="1:3">
      <c r="A2850" s="685" t="s">
        <v>1806</v>
      </c>
      <c r="B2850" s="686">
        <v>90</v>
      </c>
      <c r="C2850">
        <v>32553.15</v>
      </c>
    </row>
    <row r="2851" spans="1:3">
      <c r="A2851" s="685" t="s">
        <v>1807</v>
      </c>
      <c r="B2851" s="686">
        <v>95</v>
      </c>
      <c r="C2851">
        <v>32553.15</v>
      </c>
    </row>
    <row r="2852" spans="1:3">
      <c r="A2852" s="685" t="s">
        <v>1807</v>
      </c>
      <c r="B2852" s="686">
        <v>95</v>
      </c>
      <c r="C2852">
        <v>32553.15</v>
      </c>
    </row>
    <row r="2853" spans="1:3">
      <c r="A2853" s="685" t="s">
        <v>1807</v>
      </c>
      <c r="B2853" s="686">
        <v>95</v>
      </c>
      <c r="C2853">
        <v>32553.15</v>
      </c>
    </row>
    <row r="2854" spans="1:3">
      <c r="A2854" s="685" t="s">
        <v>1808</v>
      </c>
      <c r="B2854" s="686">
        <v>80</v>
      </c>
      <c r="C2854">
        <v>18450.39</v>
      </c>
    </row>
    <row r="2855" spans="1:3">
      <c r="A2855" s="685" t="s">
        <v>1808</v>
      </c>
      <c r="B2855" s="686">
        <v>80</v>
      </c>
      <c r="C2855">
        <v>18450.39</v>
      </c>
    </row>
    <row r="2856" spans="1:3">
      <c r="A2856" s="685" t="s">
        <v>1808</v>
      </c>
      <c r="B2856" s="686">
        <v>80</v>
      </c>
      <c r="C2856">
        <v>18450.39</v>
      </c>
    </row>
    <row r="2857" spans="1:3">
      <c r="A2857" s="685" t="s">
        <v>1808</v>
      </c>
      <c r="B2857" s="686">
        <v>80</v>
      </c>
      <c r="C2857">
        <v>18450.39</v>
      </c>
    </row>
    <row r="2858" spans="1:3">
      <c r="A2858" s="685" t="s">
        <v>1808</v>
      </c>
      <c r="B2858" s="686">
        <v>80</v>
      </c>
      <c r="C2858">
        <v>18450.39</v>
      </c>
    </row>
    <row r="2859" spans="1:3">
      <c r="A2859" s="685" t="s">
        <v>1808</v>
      </c>
      <c r="B2859" s="686">
        <v>80</v>
      </c>
      <c r="C2859">
        <v>18450.39</v>
      </c>
    </row>
    <row r="2860" spans="1:3">
      <c r="A2860" s="685" t="s">
        <v>1808</v>
      </c>
      <c r="B2860" s="686">
        <v>80</v>
      </c>
      <c r="C2860">
        <v>18450.39</v>
      </c>
    </row>
    <row r="2861" spans="1:3">
      <c r="A2861" s="685" t="s">
        <v>1808</v>
      </c>
      <c r="B2861" s="686">
        <v>80</v>
      </c>
      <c r="C2861">
        <v>18450.39</v>
      </c>
    </row>
    <row r="2862" spans="1:3">
      <c r="A2862" s="685" t="s">
        <v>1808</v>
      </c>
      <c r="B2862" s="686">
        <v>80</v>
      </c>
      <c r="C2862">
        <v>18450.39</v>
      </c>
    </row>
    <row r="2863" spans="1:3">
      <c r="A2863" s="685" t="s">
        <v>1808</v>
      </c>
      <c r="B2863" s="686">
        <v>80</v>
      </c>
      <c r="C2863">
        <v>18450.39</v>
      </c>
    </row>
    <row r="2864" spans="1:3">
      <c r="A2864" s="685" t="s">
        <v>1808</v>
      </c>
      <c r="B2864" s="686">
        <v>80</v>
      </c>
      <c r="C2864">
        <v>18450.39</v>
      </c>
    </row>
    <row r="2865" spans="1:3">
      <c r="A2865" s="685" t="s">
        <v>1808</v>
      </c>
      <c r="B2865" s="686">
        <v>80</v>
      </c>
      <c r="C2865">
        <v>18450.39</v>
      </c>
    </row>
    <row r="2866" spans="1:3">
      <c r="A2866" s="685" t="s">
        <v>1809</v>
      </c>
      <c r="B2866" s="686">
        <v>80</v>
      </c>
      <c r="C2866">
        <v>24952.367999999999</v>
      </c>
    </row>
    <row r="2867" spans="1:3">
      <c r="A2867" s="685" t="s">
        <v>1809</v>
      </c>
      <c r="B2867" s="686">
        <v>80</v>
      </c>
      <c r="C2867">
        <v>24952.367999999999</v>
      </c>
    </row>
    <row r="2868" spans="1:3">
      <c r="A2868" s="685" t="s">
        <v>1809</v>
      </c>
      <c r="B2868" s="686">
        <v>80</v>
      </c>
      <c r="C2868">
        <v>24952.367999999999</v>
      </c>
    </row>
    <row r="2869" spans="1:3">
      <c r="A2869" s="685" t="s">
        <v>1809</v>
      </c>
      <c r="B2869" s="686">
        <v>80</v>
      </c>
      <c r="C2869">
        <v>24952.367999999999</v>
      </c>
    </row>
    <row r="2870" spans="1:3">
      <c r="A2870" s="685" t="s">
        <v>1809</v>
      </c>
      <c r="B2870" s="686">
        <v>80</v>
      </c>
      <c r="C2870">
        <v>24952.367999999999</v>
      </c>
    </row>
    <row r="2871" spans="1:3">
      <c r="A2871" s="685" t="s">
        <v>1809</v>
      </c>
      <c r="B2871" s="686">
        <v>80</v>
      </c>
      <c r="C2871">
        <v>24952.367999999999</v>
      </c>
    </row>
    <row r="2872" spans="1:3">
      <c r="A2872" s="685" t="s">
        <v>1809</v>
      </c>
      <c r="B2872" s="686">
        <v>80</v>
      </c>
      <c r="C2872">
        <v>24952.367999999999</v>
      </c>
    </row>
    <row r="2873" spans="1:3">
      <c r="A2873" s="685" t="s">
        <v>1809</v>
      </c>
      <c r="B2873" s="686">
        <v>80</v>
      </c>
      <c r="C2873">
        <v>24952.367999999999</v>
      </c>
    </row>
    <row r="2874" spans="1:3">
      <c r="A2874" s="685" t="s">
        <v>1809</v>
      </c>
      <c r="B2874" s="686">
        <v>80</v>
      </c>
      <c r="C2874">
        <v>24952.367999999999</v>
      </c>
    </row>
    <row r="2875" spans="1:3">
      <c r="A2875" s="685" t="s">
        <v>1809</v>
      </c>
      <c r="B2875" s="686">
        <v>80</v>
      </c>
      <c r="C2875">
        <v>24952.367999999999</v>
      </c>
    </row>
    <row r="2876" spans="1:3">
      <c r="A2876" s="685" t="s">
        <v>1809</v>
      </c>
      <c r="B2876" s="686">
        <v>80</v>
      </c>
      <c r="C2876">
        <v>24952.367999999999</v>
      </c>
    </row>
    <row r="2877" spans="1:3">
      <c r="A2877" s="685" t="s">
        <v>1809</v>
      </c>
      <c r="B2877" s="686">
        <v>80</v>
      </c>
      <c r="C2877">
        <v>24952.367999999999</v>
      </c>
    </row>
    <row r="2878" spans="1:3">
      <c r="A2878" s="685" t="s">
        <v>1810</v>
      </c>
      <c r="B2878" s="686">
        <v>90</v>
      </c>
      <c r="C2878">
        <v>28193.623500000002</v>
      </c>
    </row>
    <row r="2879" spans="1:3">
      <c r="A2879" s="685" t="s">
        <v>1810</v>
      </c>
      <c r="B2879" s="686">
        <v>90</v>
      </c>
      <c r="C2879">
        <v>28193.623500000002</v>
      </c>
    </row>
    <row r="2880" spans="1:3">
      <c r="A2880" s="685" t="s">
        <v>1810</v>
      </c>
      <c r="B2880" s="686">
        <v>90</v>
      </c>
      <c r="C2880">
        <v>28193.623500000002</v>
      </c>
    </row>
    <row r="2881" spans="1:3">
      <c r="A2881" s="685" t="s">
        <v>1810</v>
      </c>
      <c r="B2881" s="686">
        <v>90</v>
      </c>
      <c r="C2881">
        <v>28193.623500000002</v>
      </c>
    </row>
    <row r="2882" spans="1:3">
      <c r="A2882" s="685" t="s">
        <v>1810</v>
      </c>
      <c r="B2882" s="686">
        <v>90</v>
      </c>
      <c r="C2882">
        <v>28193.623500000002</v>
      </c>
    </row>
    <row r="2883" spans="1:3">
      <c r="A2883" s="685" t="s">
        <v>1810</v>
      </c>
      <c r="B2883" s="686">
        <v>90</v>
      </c>
      <c r="C2883">
        <v>28193.623500000002</v>
      </c>
    </row>
    <row r="2884" spans="1:3">
      <c r="A2884" s="685" t="s">
        <v>1810</v>
      </c>
      <c r="B2884" s="686">
        <v>90</v>
      </c>
      <c r="C2884">
        <v>28193.623500000002</v>
      </c>
    </row>
    <row r="2885" spans="1:3">
      <c r="A2885" s="685" t="s">
        <v>1810</v>
      </c>
      <c r="B2885" s="686">
        <v>90</v>
      </c>
      <c r="C2885">
        <v>28193.623500000002</v>
      </c>
    </row>
    <row r="2886" spans="1:3">
      <c r="A2886" s="685" t="s">
        <v>1810</v>
      </c>
      <c r="B2886" s="686">
        <v>90</v>
      </c>
      <c r="C2886">
        <v>28193.623500000002</v>
      </c>
    </row>
    <row r="2887" spans="1:3">
      <c r="A2887" s="685" t="s">
        <v>1810</v>
      </c>
      <c r="B2887" s="686">
        <v>90</v>
      </c>
      <c r="C2887">
        <v>28193.623500000002</v>
      </c>
    </row>
    <row r="2888" spans="1:3">
      <c r="A2888" s="685" t="s">
        <v>1810</v>
      </c>
      <c r="B2888" s="686">
        <v>90</v>
      </c>
      <c r="C2888">
        <v>28193.623500000002</v>
      </c>
    </row>
    <row r="2889" spans="1:3">
      <c r="A2889" s="685" t="s">
        <v>1810</v>
      </c>
      <c r="B2889" s="686">
        <v>90</v>
      </c>
      <c r="C2889">
        <v>28193.623500000002</v>
      </c>
    </row>
    <row r="2890" spans="1:3">
      <c r="A2890" s="685" t="s">
        <v>1811</v>
      </c>
      <c r="B2890" s="686">
        <v>100</v>
      </c>
      <c r="C2890">
        <v>28193.623500000002</v>
      </c>
    </row>
    <row r="2891" spans="1:3">
      <c r="A2891" s="685" t="s">
        <v>1811</v>
      </c>
      <c r="B2891" s="686">
        <v>100</v>
      </c>
      <c r="C2891">
        <v>28193.623500000002</v>
      </c>
    </row>
    <row r="2892" spans="1:3">
      <c r="A2892" s="685" t="s">
        <v>1811</v>
      </c>
      <c r="B2892" s="686">
        <v>100</v>
      </c>
      <c r="C2892">
        <v>28193.623500000002</v>
      </c>
    </row>
    <row r="2893" spans="1:3">
      <c r="A2893" s="685" t="s">
        <v>1811</v>
      </c>
      <c r="B2893" s="686">
        <v>100</v>
      </c>
      <c r="C2893">
        <v>28193.623500000002</v>
      </c>
    </row>
    <row r="2894" spans="1:3">
      <c r="A2894" s="685" t="s">
        <v>1811</v>
      </c>
      <c r="B2894" s="686">
        <v>100</v>
      </c>
      <c r="C2894">
        <v>28193.623500000002</v>
      </c>
    </row>
    <row r="2895" spans="1:3">
      <c r="A2895" s="685" t="s">
        <v>1811</v>
      </c>
      <c r="B2895" s="686">
        <v>100</v>
      </c>
      <c r="C2895">
        <v>28193.623500000002</v>
      </c>
    </row>
    <row r="2896" spans="1:3">
      <c r="A2896" s="685" t="s">
        <v>1811</v>
      </c>
      <c r="B2896" s="686">
        <v>100</v>
      </c>
      <c r="C2896">
        <v>28193.623500000002</v>
      </c>
    </row>
    <row r="2897" spans="1:3">
      <c r="A2897" s="685" t="s">
        <v>1811</v>
      </c>
      <c r="B2897" s="686">
        <v>100</v>
      </c>
      <c r="C2897">
        <v>28193.623500000002</v>
      </c>
    </row>
    <row r="2898" spans="1:3">
      <c r="A2898" s="685" t="s">
        <v>1811</v>
      </c>
      <c r="B2898" s="686">
        <v>100</v>
      </c>
      <c r="C2898">
        <v>28193.623500000002</v>
      </c>
    </row>
    <row r="2899" spans="1:3">
      <c r="A2899" s="685" t="s">
        <v>1811</v>
      </c>
      <c r="B2899" s="686">
        <v>100</v>
      </c>
      <c r="C2899">
        <v>28193.623500000002</v>
      </c>
    </row>
    <row r="2900" spans="1:3">
      <c r="A2900" s="685" t="s">
        <v>1811</v>
      </c>
      <c r="B2900" s="686">
        <v>100</v>
      </c>
      <c r="C2900">
        <v>28193.623500000002</v>
      </c>
    </row>
    <row r="2901" spans="1:3">
      <c r="A2901" s="685" t="s">
        <v>1811</v>
      </c>
      <c r="B2901" s="686">
        <v>100</v>
      </c>
      <c r="C2901">
        <v>28193.623500000002</v>
      </c>
    </row>
    <row r="2902" spans="1:3">
      <c r="A2902" s="685" t="s">
        <v>1812</v>
      </c>
      <c r="B2902" s="686">
        <v>110</v>
      </c>
      <c r="C2902">
        <v>28193.623500000002</v>
      </c>
    </row>
    <row r="2903" spans="1:3">
      <c r="A2903" s="685" t="s">
        <v>1812</v>
      </c>
      <c r="B2903" s="686">
        <v>110</v>
      </c>
      <c r="C2903">
        <v>28193.623500000002</v>
      </c>
    </row>
    <row r="2904" spans="1:3">
      <c r="A2904" s="685" t="s">
        <v>1812</v>
      </c>
      <c r="B2904" s="686">
        <v>110</v>
      </c>
      <c r="C2904">
        <v>28193.623500000002</v>
      </c>
    </row>
    <row r="2905" spans="1:3">
      <c r="A2905" s="685" t="s">
        <v>1812</v>
      </c>
      <c r="B2905" s="686">
        <v>110</v>
      </c>
      <c r="C2905">
        <v>28193.623500000002</v>
      </c>
    </row>
    <row r="2906" spans="1:3">
      <c r="A2906" s="685" t="s">
        <v>1812</v>
      </c>
      <c r="B2906" s="686">
        <v>110</v>
      </c>
      <c r="C2906">
        <v>28193.623500000002</v>
      </c>
    </row>
    <row r="2907" spans="1:3">
      <c r="A2907" s="685" t="s">
        <v>1812</v>
      </c>
      <c r="B2907" s="686">
        <v>110</v>
      </c>
      <c r="C2907">
        <v>28193.623500000002</v>
      </c>
    </row>
    <row r="2908" spans="1:3">
      <c r="A2908" s="685" t="s">
        <v>1812</v>
      </c>
      <c r="B2908" s="686">
        <v>110</v>
      </c>
      <c r="C2908">
        <v>28193.623500000002</v>
      </c>
    </row>
    <row r="2909" spans="1:3">
      <c r="A2909" s="685" t="s">
        <v>1812</v>
      </c>
      <c r="B2909" s="686">
        <v>110</v>
      </c>
      <c r="C2909">
        <v>28193.623500000002</v>
      </c>
    </row>
    <row r="2910" spans="1:3">
      <c r="A2910" s="685" t="s">
        <v>1812</v>
      </c>
      <c r="B2910" s="686">
        <v>110</v>
      </c>
      <c r="C2910">
        <v>28193.623500000002</v>
      </c>
    </row>
    <row r="2911" spans="1:3">
      <c r="A2911" s="685" t="s">
        <v>1812</v>
      </c>
      <c r="B2911" s="686">
        <v>110</v>
      </c>
      <c r="C2911">
        <v>28193.623500000002</v>
      </c>
    </row>
    <row r="2912" spans="1:3">
      <c r="A2912" s="685" t="s">
        <v>1812</v>
      </c>
      <c r="B2912" s="686">
        <v>110</v>
      </c>
      <c r="C2912">
        <v>28193.623500000002</v>
      </c>
    </row>
    <row r="2913" spans="1:3">
      <c r="A2913" s="685" t="s">
        <v>1812</v>
      </c>
      <c r="B2913" s="686">
        <v>110</v>
      </c>
      <c r="C2913">
        <v>28193.623500000002</v>
      </c>
    </row>
    <row r="2914" spans="1:3">
      <c r="A2914" s="685" t="s">
        <v>1813</v>
      </c>
      <c r="B2914" s="686">
        <v>105</v>
      </c>
      <c r="C2914">
        <v>34716.15</v>
      </c>
    </row>
    <row r="2915" spans="1:3">
      <c r="A2915" s="685" t="s">
        <v>1813</v>
      </c>
      <c r="B2915" s="686">
        <v>105</v>
      </c>
      <c r="C2915">
        <v>34716.15</v>
      </c>
    </row>
    <row r="2916" spans="1:3">
      <c r="A2916" s="685" t="s">
        <v>1813</v>
      </c>
      <c r="B2916" s="686">
        <v>105</v>
      </c>
      <c r="C2916">
        <v>34716.15</v>
      </c>
    </row>
    <row r="2917" spans="1:3">
      <c r="A2917" s="685" t="s">
        <v>1814</v>
      </c>
      <c r="B2917" s="686">
        <v>115</v>
      </c>
      <c r="C2917">
        <v>39150.300000000003</v>
      </c>
    </row>
    <row r="2918" spans="1:3">
      <c r="A2918" s="685" t="s">
        <v>1814</v>
      </c>
      <c r="B2918" s="686">
        <v>115</v>
      </c>
      <c r="C2918">
        <v>39150.300000000003</v>
      </c>
    </row>
    <row r="2919" spans="1:3">
      <c r="A2919" s="685" t="s">
        <v>1814</v>
      </c>
      <c r="B2919" s="686">
        <v>115</v>
      </c>
      <c r="C2919">
        <v>39150.300000000003</v>
      </c>
    </row>
    <row r="2920" spans="1:3">
      <c r="A2920" s="685" t="s">
        <v>1815</v>
      </c>
      <c r="B2920" s="686">
        <v>125</v>
      </c>
      <c r="C2920">
        <v>39150.300000000003</v>
      </c>
    </row>
    <row r="2921" spans="1:3">
      <c r="A2921" s="685" t="s">
        <v>1815</v>
      </c>
      <c r="B2921" s="686">
        <v>125</v>
      </c>
      <c r="C2921">
        <v>39150.300000000003</v>
      </c>
    </row>
    <row r="2922" spans="1:3">
      <c r="A2922" s="685" t="s">
        <v>1815</v>
      </c>
      <c r="B2922" s="686">
        <v>125</v>
      </c>
      <c r="C2922">
        <v>39150.300000000003</v>
      </c>
    </row>
    <row r="2923" spans="1:3">
      <c r="A2923" s="685" t="s">
        <v>1816</v>
      </c>
      <c r="B2923" s="686">
        <v>105</v>
      </c>
      <c r="C2923">
        <v>33551.374499999998</v>
      </c>
    </row>
    <row r="2924" spans="1:3">
      <c r="A2924" s="685" t="s">
        <v>1816</v>
      </c>
      <c r="B2924" s="686">
        <v>105</v>
      </c>
      <c r="C2924">
        <v>33551.374499999998</v>
      </c>
    </row>
    <row r="2925" spans="1:3">
      <c r="A2925" s="685" t="s">
        <v>1816</v>
      </c>
      <c r="B2925" s="686">
        <v>105</v>
      </c>
      <c r="C2925">
        <v>33551.374499999998</v>
      </c>
    </row>
    <row r="2926" spans="1:3">
      <c r="A2926" s="685" t="s">
        <v>1816</v>
      </c>
      <c r="B2926" s="686">
        <v>105</v>
      </c>
      <c r="C2926">
        <v>33551.374499999998</v>
      </c>
    </row>
    <row r="2927" spans="1:3">
      <c r="A2927" s="685" t="s">
        <v>1816</v>
      </c>
      <c r="B2927" s="686">
        <v>105</v>
      </c>
      <c r="C2927">
        <v>33551.374499999998</v>
      </c>
    </row>
    <row r="2928" spans="1:3">
      <c r="A2928" s="685" t="s">
        <v>1816</v>
      </c>
      <c r="B2928" s="686">
        <v>105</v>
      </c>
      <c r="C2928">
        <v>33551.374499999998</v>
      </c>
    </row>
    <row r="2929" spans="1:3">
      <c r="A2929" s="685" t="s">
        <v>1816</v>
      </c>
      <c r="B2929" s="686">
        <v>105</v>
      </c>
      <c r="C2929">
        <v>33551.374499999998</v>
      </c>
    </row>
    <row r="2930" spans="1:3">
      <c r="A2930" s="685" t="s">
        <v>1816</v>
      </c>
      <c r="B2930" s="686">
        <v>105</v>
      </c>
      <c r="C2930">
        <v>33551.374499999998</v>
      </c>
    </row>
    <row r="2931" spans="1:3">
      <c r="A2931" s="685" t="s">
        <v>1816</v>
      </c>
      <c r="B2931" s="686">
        <v>105</v>
      </c>
      <c r="C2931">
        <v>33551.374499999998</v>
      </c>
    </row>
    <row r="2932" spans="1:3">
      <c r="A2932" s="685" t="s">
        <v>1816</v>
      </c>
      <c r="B2932" s="686">
        <v>105</v>
      </c>
      <c r="C2932">
        <v>33551.374499999998</v>
      </c>
    </row>
    <row r="2933" spans="1:3">
      <c r="A2933" s="685" t="s">
        <v>1816</v>
      </c>
      <c r="B2933" s="686">
        <v>105</v>
      </c>
      <c r="C2933">
        <v>33551.374499999998</v>
      </c>
    </row>
    <row r="2934" spans="1:3">
      <c r="A2934" s="685" t="s">
        <v>1816</v>
      </c>
      <c r="B2934" s="686">
        <v>105</v>
      </c>
      <c r="C2934">
        <v>33551.374499999998</v>
      </c>
    </row>
    <row r="2935" spans="1:3">
      <c r="A2935" s="685" t="s">
        <v>1817</v>
      </c>
      <c r="B2935" s="686">
        <v>115</v>
      </c>
      <c r="C2935">
        <v>36775.326000000001</v>
      </c>
    </row>
    <row r="2936" spans="1:3">
      <c r="A2936" s="685" t="s">
        <v>1817</v>
      </c>
      <c r="B2936" s="686">
        <v>115</v>
      </c>
      <c r="C2936">
        <v>36775.326000000001</v>
      </c>
    </row>
    <row r="2937" spans="1:3">
      <c r="A2937" s="685" t="s">
        <v>1817</v>
      </c>
      <c r="B2937" s="686">
        <v>115</v>
      </c>
      <c r="C2937">
        <v>36775.326000000001</v>
      </c>
    </row>
    <row r="2938" spans="1:3">
      <c r="A2938" s="685" t="s">
        <v>1817</v>
      </c>
      <c r="B2938" s="686">
        <v>115</v>
      </c>
      <c r="C2938">
        <v>36775.326000000001</v>
      </c>
    </row>
    <row r="2939" spans="1:3">
      <c r="A2939" s="685" t="s">
        <v>1817</v>
      </c>
      <c r="B2939" s="686">
        <v>115</v>
      </c>
      <c r="C2939">
        <v>36775.326000000001</v>
      </c>
    </row>
    <row r="2940" spans="1:3">
      <c r="A2940" s="685" t="s">
        <v>1817</v>
      </c>
      <c r="B2940" s="686">
        <v>115</v>
      </c>
      <c r="C2940">
        <v>36775.326000000001</v>
      </c>
    </row>
    <row r="2941" spans="1:3">
      <c r="A2941" s="685" t="s">
        <v>1817</v>
      </c>
      <c r="B2941" s="686">
        <v>115</v>
      </c>
      <c r="C2941">
        <v>36775.326000000001</v>
      </c>
    </row>
    <row r="2942" spans="1:3">
      <c r="A2942" s="685" t="s">
        <v>1817</v>
      </c>
      <c r="B2942" s="686">
        <v>115</v>
      </c>
      <c r="C2942">
        <v>36775.326000000001</v>
      </c>
    </row>
    <row r="2943" spans="1:3">
      <c r="A2943" s="685" t="s">
        <v>1817</v>
      </c>
      <c r="B2943" s="686">
        <v>115</v>
      </c>
      <c r="C2943">
        <v>36775.326000000001</v>
      </c>
    </row>
    <row r="2944" spans="1:3">
      <c r="A2944" s="685" t="s">
        <v>1817</v>
      </c>
      <c r="B2944" s="686">
        <v>115</v>
      </c>
      <c r="C2944">
        <v>36775.326000000001</v>
      </c>
    </row>
    <row r="2945" spans="1:3">
      <c r="A2945" s="685" t="s">
        <v>1817</v>
      </c>
      <c r="B2945" s="686">
        <v>115</v>
      </c>
      <c r="C2945">
        <v>36775.326000000001</v>
      </c>
    </row>
    <row r="2946" spans="1:3">
      <c r="A2946" s="685" t="s">
        <v>1817</v>
      </c>
      <c r="B2946" s="686">
        <v>115</v>
      </c>
      <c r="C2946">
        <v>36775.326000000001</v>
      </c>
    </row>
    <row r="2947" spans="1:3">
      <c r="A2947" s="685" t="s">
        <v>1818</v>
      </c>
      <c r="B2947" s="686">
        <v>125</v>
      </c>
      <c r="C2947">
        <v>36775.326000000001</v>
      </c>
    </row>
    <row r="2948" spans="1:3">
      <c r="A2948" s="685" t="s">
        <v>1818</v>
      </c>
      <c r="B2948" s="686">
        <v>125</v>
      </c>
      <c r="C2948">
        <v>36775.326000000001</v>
      </c>
    </row>
    <row r="2949" spans="1:3">
      <c r="A2949" s="685" t="s">
        <v>1818</v>
      </c>
      <c r="B2949" s="686">
        <v>125</v>
      </c>
      <c r="C2949">
        <v>36775.326000000001</v>
      </c>
    </row>
    <row r="2950" spans="1:3">
      <c r="A2950" s="685" t="s">
        <v>1818</v>
      </c>
      <c r="B2950" s="686">
        <v>125</v>
      </c>
      <c r="C2950">
        <v>36775.326000000001</v>
      </c>
    </row>
    <row r="2951" spans="1:3">
      <c r="A2951" s="685" t="s">
        <v>1818</v>
      </c>
      <c r="B2951" s="686">
        <v>125</v>
      </c>
      <c r="C2951">
        <v>36775.326000000001</v>
      </c>
    </row>
    <row r="2952" spans="1:3">
      <c r="A2952" s="685" t="s">
        <v>1818</v>
      </c>
      <c r="B2952" s="686">
        <v>125</v>
      </c>
      <c r="C2952">
        <v>36775.326000000001</v>
      </c>
    </row>
    <row r="2953" spans="1:3">
      <c r="A2953" s="685" t="s">
        <v>1818</v>
      </c>
      <c r="B2953" s="686">
        <v>125</v>
      </c>
      <c r="C2953">
        <v>36775.326000000001</v>
      </c>
    </row>
    <row r="2954" spans="1:3">
      <c r="A2954" s="685" t="s">
        <v>1818</v>
      </c>
      <c r="B2954" s="686">
        <v>125</v>
      </c>
      <c r="C2954">
        <v>36775.326000000001</v>
      </c>
    </row>
    <row r="2955" spans="1:3">
      <c r="A2955" s="685" t="s">
        <v>1818</v>
      </c>
      <c r="B2955" s="686">
        <v>125</v>
      </c>
      <c r="C2955">
        <v>36775.326000000001</v>
      </c>
    </row>
    <row r="2956" spans="1:3">
      <c r="A2956" s="685" t="s">
        <v>1818</v>
      </c>
      <c r="B2956" s="686">
        <v>125</v>
      </c>
      <c r="C2956">
        <v>36775.326000000001</v>
      </c>
    </row>
    <row r="2957" spans="1:3">
      <c r="A2957" s="685" t="s">
        <v>1818</v>
      </c>
      <c r="B2957" s="686">
        <v>125</v>
      </c>
      <c r="C2957">
        <v>36775.326000000001</v>
      </c>
    </row>
    <row r="2958" spans="1:3">
      <c r="A2958" s="685" t="s">
        <v>1818</v>
      </c>
      <c r="B2958" s="686">
        <v>125</v>
      </c>
      <c r="C2958">
        <v>36775.326000000001</v>
      </c>
    </row>
    <row r="2959" spans="1:3">
      <c r="A2959" s="685" t="s">
        <v>1819</v>
      </c>
      <c r="B2959" s="686">
        <v>135</v>
      </c>
      <c r="C2959">
        <v>36775.326000000001</v>
      </c>
    </row>
    <row r="2960" spans="1:3">
      <c r="A2960" s="685" t="s">
        <v>1819</v>
      </c>
      <c r="B2960" s="686">
        <v>135</v>
      </c>
      <c r="C2960">
        <v>36775.326000000001</v>
      </c>
    </row>
    <row r="2961" spans="1:3">
      <c r="A2961" s="685" t="s">
        <v>1819</v>
      </c>
      <c r="B2961" s="686">
        <v>135</v>
      </c>
      <c r="C2961">
        <v>36775.326000000001</v>
      </c>
    </row>
    <row r="2962" spans="1:3">
      <c r="A2962" s="685" t="s">
        <v>1819</v>
      </c>
      <c r="B2962" s="686">
        <v>135</v>
      </c>
      <c r="C2962">
        <v>36775.326000000001</v>
      </c>
    </row>
    <row r="2963" spans="1:3">
      <c r="A2963" s="685" t="s">
        <v>1819</v>
      </c>
      <c r="B2963" s="686">
        <v>135</v>
      </c>
      <c r="C2963">
        <v>36775.326000000001</v>
      </c>
    </row>
    <row r="2964" spans="1:3">
      <c r="A2964" s="685" t="s">
        <v>1819</v>
      </c>
      <c r="B2964" s="686">
        <v>135</v>
      </c>
      <c r="C2964">
        <v>36775.326000000001</v>
      </c>
    </row>
    <row r="2965" spans="1:3">
      <c r="A2965" s="685" t="s">
        <v>1819</v>
      </c>
      <c r="B2965" s="686">
        <v>135</v>
      </c>
      <c r="C2965">
        <v>36775.326000000001</v>
      </c>
    </row>
    <row r="2966" spans="1:3">
      <c r="A2966" s="685" t="s">
        <v>1819</v>
      </c>
      <c r="B2966" s="686">
        <v>135</v>
      </c>
      <c r="C2966">
        <v>36775.326000000001</v>
      </c>
    </row>
    <row r="2967" spans="1:3">
      <c r="A2967" s="685" t="s">
        <v>1819</v>
      </c>
      <c r="B2967" s="686">
        <v>135</v>
      </c>
      <c r="C2967">
        <v>36775.326000000001</v>
      </c>
    </row>
    <row r="2968" spans="1:3">
      <c r="A2968" s="685" t="s">
        <v>1819</v>
      </c>
      <c r="B2968" s="686">
        <v>135</v>
      </c>
      <c r="C2968">
        <v>36775.326000000001</v>
      </c>
    </row>
    <row r="2969" spans="1:3">
      <c r="A2969" s="685" t="s">
        <v>1819</v>
      </c>
      <c r="B2969" s="686">
        <v>135</v>
      </c>
      <c r="C2969">
        <v>36775.326000000001</v>
      </c>
    </row>
    <row r="2970" spans="1:3">
      <c r="A2970" s="685" t="s">
        <v>1819</v>
      </c>
      <c r="B2970" s="686">
        <v>135</v>
      </c>
      <c r="C2970">
        <v>36775.326000000001</v>
      </c>
    </row>
    <row r="2971" spans="1:3">
      <c r="A2971" s="685" t="s">
        <v>3940</v>
      </c>
      <c r="B2971" s="686">
        <v>26</v>
      </c>
      <c r="C2971">
        <v>9277.107</v>
      </c>
    </row>
    <row r="2972" spans="1:3">
      <c r="A2972" s="685" t="s">
        <v>3940</v>
      </c>
      <c r="B2972" s="686">
        <v>26</v>
      </c>
      <c r="C2972">
        <v>9277.107</v>
      </c>
    </row>
    <row r="2973" spans="1:3">
      <c r="A2973" s="685" t="s">
        <v>3940</v>
      </c>
      <c r="B2973" s="686">
        <v>26</v>
      </c>
      <c r="C2973">
        <v>9277.107</v>
      </c>
    </row>
    <row r="2974" spans="1:3">
      <c r="A2974" s="685" t="s">
        <v>3940</v>
      </c>
      <c r="B2974" s="686">
        <v>26</v>
      </c>
      <c r="C2974">
        <v>9277.107</v>
      </c>
    </row>
    <row r="2975" spans="1:3">
      <c r="A2975" s="685" t="s">
        <v>3940</v>
      </c>
      <c r="B2975" s="686">
        <v>26</v>
      </c>
      <c r="C2975">
        <v>9277.107</v>
      </c>
    </row>
    <row r="2976" spans="1:3">
      <c r="A2976" s="685" t="s">
        <v>3941</v>
      </c>
      <c r="B2976" s="686">
        <v>61</v>
      </c>
      <c r="C2976">
        <v>17727.948</v>
      </c>
    </row>
    <row r="2977" spans="1:3">
      <c r="A2977" s="685" t="s">
        <v>3941</v>
      </c>
      <c r="B2977" s="686">
        <v>61</v>
      </c>
      <c r="C2977">
        <v>17727.948</v>
      </c>
    </row>
    <row r="2978" spans="1:3">
      <c r="A2978" s="685" t="s">
        <v>3941</v>
      </c>
      <c r="B2978" s="686">
        <v>61</v>
      </c>
      <c r="C2978">
        <v>17727.948</v>
      </c>
    </row>
    <row r="2979" spans="1:3">
      <c r="A2979" s="685" t="s">
        <v>3941</v>
      </c>
      <c r="B2979" s="686">
        <v>61</v>
      </c>
      <c r="C2979">
        <v>17727.948</v>
      </c>
    </row>
    <row r="2980" spans="1:3">
      <c r="A2980" s="685" t="s">
        <v>3941</v>
      </c>
      <c r="B2980" s="686">
        <v>61</v>
      </c>
      <c r="C2980">
        <v>17727.948</v>
      </c>
    </row>
    <row r="2981" spans="1:3">
      <c r="A2981" s="685" t="s">
        <v>1820</v>
      </c>
      <c r="B2981" s="686">
        <v>23</v>
      </c>
      <c r="C2981">
        <v>7049.2169999999996</v>
      </c>
    </row>
    <row r="2982" spans="1:3">
      <c r="A2982" s="685" t="s">
        <v>1820</v>
      </c>
      <c r="B2982" s="686">
        <v>23</v>
      </c>
      <c r="C2982">
        <v>7049.2169999999996</v>
      </c>
    </row>
    <row r="2983" spans="1:3">
      <c r="A2983" s="685" t="s">
        <v>1820</v>
      </c>
      <c r="B2983" s="686">
        <v>23</v>
      </c>
      <c r="C2983">
        <v>7049.2169999999996</v>
      </c>
    </row>
    <row r="2984" spans="1:3">
      <c r="A2984" s="685" t="s">
        <v>1820</v>
      </c>
      <c r="B2984" s="686">
        <v>23</v>
      </c>
      <c r="C2984">
        <v>7049.2169999999996</v>
      </c>
    </row>
    <row r="2985" spans="1:3">
      <c r="A2985" s="685" t="s">
        <v>1820</v>
      </c>
      <c r="B2985" s="686">
        <v>23</v>
      </c>
      <c r="C2985">
        <v>7049.2169999999996</v>
      </c>
    </row>
    <row r="2986" spans="1:3">
      <c r="A2986" s="685" t="s">
        <v>1821</v>
      </c>
      <c r="B2986" s="686">
        <v>30</v>
      </c>
      <c r="C2986">
        <v>4833.2235000000001</v>
      </c>
    </row>
    <row r="2987" spans="1:3">
      <c r="A2987" s="685" t="s">
        <v>1821</v>
      </c>
      <c r="B2987" s="686">
        <v>30</v>
      </c>
      <c r="C2987">
        <v>4833.2235000000001</v>
      </c>
    </row>
    <row r="2988" spans="1:3">
      <c r="A2988" s="685" t="s">
        <v>1821</v>
      </c>
      <c r="B2988" s="686">
        <v>30</v>
      </c>
      <c r="C2988">
        <v>4833.2235000000001</v>
      </c>
    </row>
    <row r="2989" spans="1:3">
      <c r="A2989" s="685" t="s">
        <v>1821</v>
      </c>
      <c r="B2989" s="686">
        <v>30</v>
      </c>
      <c r="C2989">
        <v>4833.2235000000001</v>
      </c>
    </row>
    <row r="2990" spans="1:3">
      <c r="A2990" s="685" t="s">
        <v>1821</v>
      </c>
      <c r="B2990" s="686">
        <v>30</v>
      </c>
      <c r="C2990">
        <v>4833.2235000000001</v>
      </c>
    </row>
    <row r="2991" spans="1:3">
      <c r="A2991" s="685" t="s">
        <v>3942</v>
      </c>
      <c r="B2991" s="686">
        <v>185</v>
      </c>
      <c r="C2991">
        <v>38548.985999999997</v>
      </c>
    </row>
    <row r="2992" spans="1:3">
      <c r="A2992" s="685" t="s">
        <v>3942</v>
      </c>
      <c r="B2992" s="686">
        <v>185</v>
      </c>
      <c r="C2992">
        <v>38548.985999999997</v>
      </c>
    </row>
    <row r="2993" spans="1:3">
      <c r="A2993" s="685" t="s">
        <v>3942</v>
      </c>
      <c r="B2993" s="686">
        <v>185</v>
      </c>
      <c r="C2993">
        <v>38548.985999999997</v>
      </c>
    </row>
    <row r="2994" spans="1:3">
      <c r="A2994" s="685" t="s">
        <v>3942</v>
      </c>
      <c r="B2994" s="686">
        <v>185</v>
      </c>
      <c r="C2994">
        <v>38548.985999999997</v>
      </c>
    </row>
    <row r="2995" spans="1:3">
      <c r="A2995" s="685" t="s">
        <v>3942</v>
      </c>
      <c r="B2995" s="686">
        <v>185</v>
      </c>
      <c r="C2995">
        <v>38548.985999999997</v>
      </c>
    </row>
    <row r="2996" spans="1:3">
      <c r="A2996" s="685" t="s">
        <v>1822</v>
      </c>
      <c r="B2996" s="686">
        <v>190</v>
      </c>
      <c r="C2996">
        <v>38731.7595</v>
      </c>
    </row>
    <row r="2997" spans="1:3">
      <c r="A2997" s="685" t="s">
        <v>1822</v>
      </c>
      <c r="B2997" s="686">
        <v>190</v>
      </c>
      <c r="C2997">
        <v>38731.7595</v>
      </c>
    </row>
    <row r="2998" spans="1:3">
      <c r="A2998" s="685" t="s">
        <v>1822</v>
      </c>
      <c r="B2998" s="686">
        <v>190</v>
      </c>
      <c r="C2998">
        <v>38731.7595</v>
      </c>
    </row>
    <row r="2999" spans="1:3">
      <c r="A2999" s="685" t="s">
        <v>1822</v>
      </c>
      <c r="B2999" s="686">
        <v>190</v>
      </c>
      <c r="C2999">
        <v>38731.7595</v>
      </c>
    </row>
    <row r="3000" spans="1:3">
      <c r="A3000" s="685" t="s">
        <v>1822</v>
      </c>
      <c r="B3000" s="686">
        <v>190</v>
      </c>
      <c r="C3000">
        <v>38731.7595</v>
      </c>
    </row>
    <row r="3001" spans="1:3">
      <c r="A3001" s="685" t="s">
        <v>3943</v>
      </c>
      <c r="B3001" s="686">
        <v>250</v>
      </c>
      <c r="C3001">
        <v>51850.354500000001</v>
      </c>
    </row>
    <row r="3002" spans="1:3">
      <c r="A3002" s="685" t="s">
        <v>3943</v>
      </c>
      <c r="B3002" s="686">
        <v>250</v>
      </c>
      <c r="C3002">
        <v>51850.354500000001</v>
      </c>
    </row>
    <row r="3003" spans="1:3">
      <c r="A3003" s="685" t="s">
        <v>3943</v>
      </c>
      <c r="B3003" s="686">
        <v>250</v>
      </c>
      <c r="C3003">
        <v>51850.354500000001</v>
      </c>
    </row>
    <row r="3004" spans="1:3">
      <c r="A3004" s="685" t="s">
        <v>3943</v>
      </c>
      <c r="B3004" s="686">
        <v>250</v>
      </c>
      <c r="C3004">
        <v>51850.354500000001</v>
      </c>
    </row>
    <row r="3005" spans="1:3">
      <c r="A3005" s="685" t="s">
        <v>3943</v>
      </c>
      <c r="B3005" s="686">
        <v>250</v>
      </c>
      <c r="C3005">
        <v>51850.354500000001</v>
      </c>
    </row>
    <row r="3006" spans="1:3">
      <c r="A3006" s="685" t="s">
        <v>1823</v>
      </c>
      <c r="B3006" s="686">
        <v>265</v>
      </c>
      <c r="C3006">
        <v>51943.363499999999</v>
      </c>
    </row>
    <row r="3007" spans="1:3">
      <c r="A3007" s="685" t="s">
        <v>1823</v>
      </c>
      <c r="B3007" s="686">
        <v>265</v>
      </c>
      <c r="C3007">
        <v>51943.363499999999</v>
      </c>
    </row>
    <row r="3008" spans="1:3">
      <c r="A3008" s="685" t="s">
        <v>1823</v>
      </c>
      <c r="B3008" s="686">
        <v>265</v>
      </c>
      <c r="C3008">
        <v>51943.363499999999</v>
      </c>
    </row>
    <row r="3009" spans="1:3">
      <c r="A3009" s="685" t="s">
        <v>1823</v>
      </c>
      <c r="B3009" s="686">
        <v>265</v>
      </c>
      <c r="C3009">
        <v>51943.363499999999</v>
      </c>
    </row>
    <row r="3010" spans="1:3">
      <c r="A3010" s="685" t="s">
        <v>1823</v>
      </c>
      <c r="B3010" s="686">
        <v>265</v>
      </c>
      <c r="C3010">
        <v>51943.363499999999</v>
      </c>
    </row>
    <row r="3011" spans="1:3">
      <c r="A3011" s="685" t="s">
        <v>3944</v>
      </c>
      <c r="B3011" s="686">
        <v>275</v>
      </c>
      <c r="C3011">
        <v>57985.703999999998</v>
      </c>
    </row>
    <row r="3012" spans="1:3">
      <c r="A3012" s="685" t="s">
        <v>3944</v>
      </c>
      <c r="B3012" s="686">
        <v>275</v>
      </c>
      <c r="C3012">
        <v>57985.703999999998</v>
      </c>
    </row>
    <row r="3013" spans="1:3">
      <c r="A3013" s="685" t="s">
        <v>3944</v>
      </c>
      <c r="B3013" s="686">
        <v>275</v>
      </c>
      <c r="C3013">
        <v>57985.703999999998</v>
      </c>
    </row>
    <row r="3014" spans="1:3">
      <c r="A3014" s="685" t="s">
        <v>3944</v>
      </c>
      <c r="B3014" s="686">
        <v>275</v>
      </c>
      <c r="C3014">
        <v>57985.703999999998</v>
      </c>
    </row>
    <row r="3015" spans="1:3">
      <c r="A3015" s="685" t="s">
        <v>3944</v>
      </c>
      <c r="B3015" s="686">
        <v>275</v>
      </c>
      <c r="C3015">
        <v>57985.703999999998</v>
      </c>
    </row>
    <row r="3016" spans="1:3">
      <c r="A3016" s="685" t="s">
        <v>3945</v>
      </c>
      <c r="B3016" s="686">
        <v>290</v>
      </c>
      <c r="C3016">
        <v>59262.955499999996</v>
      </c>
    </row>
    <row r="3017" spans="1:3">
      <c r="A3017" s="685" t="s">
        <v>3945</v>
      </c>
      <c r="B3017" s="686">
        <v>290</v>
      </c>
      <c r="C3017">
        <v>59262.955499999996</v>
      </c>
    </row>
    <row r="3018" spans="1:3">
      <c r="A3018" s="685" t="s">
        <v>3945</v>
      </c>
      <c r="B3018" s="686">
        <v>290</v>
      </c>
      <c r="C3018">
        <v>59262.955499999996</v>
      </c>
    </row>
    <row r="3019" spans="1:3">
      <c r="A3019" s="685" t="s">
        <v>3945</v>
      </c>
      <c r="B3019" s="686">
        <v>290</v>
      </c>
      <c r="C3019">
        <v>59262.955499999996</v>
      </c>
    </row>
    <row r="3020" spans="1:3">
      <c r="A3020" s="685" t="s">
        <v>3945</v>
      </c>
      <c r="B3020" s="686">
        <v>290</v>
      </c>
      <c r="C3020">
        <v>59262.955499999996</v>
      </c>
    </row>
    <row r="3021" spans="1:3">
      <c r="A3021" s="685" t="s">
        <v>3946</v>
      </c>
      <c r="B3021" s="686">
        <v>145</v>
      </c>
      <c r="C3021">
        <v>31045.539000000001</v>
      </c>
    </row>
    <row r="3022" spans="1:3">
      <c r="A3022" s="685" t="s">
        <v>3946</v>
      </c>
      <c r="B3022" s="686">
        <v>145</v>
      </c>
      <c r="C3022">
        <v>31045.539000000001</v>
      </c>
    </row>
    <row r="3023" spans="1:3">
      <c r="A3023" s="685" t="s">
        <v>3946</v>
      </c>
      <c r="B3023" s="686">
        <v>145</v>
      </c>
      <c r="C3023">
        <v>31045.539000000001</v>
      </c>
    </row>
    <row r="3024" spans="1:3">
      <c r="A3024" s="685" t="s">
        <v>3946</v>
      </c>
      <c r="B3024" s="686">
        <v>145</v>
      </c>
      <c r="C3024">
        <v>31045.539000000001</v>
      </c>
    </row>
    <row r="3025" spans="1:3">
      <c r="A3025" s="685" t="s">
        <v>3946</v>
      </c>
      <c r="B3025" s="686">
        <v>145</v>
      </c>
      <c r="C3025">
        <v>31045.539000000001</v>
      </c>
    </row>
    <row r="3026" spans="1:3">
      <c r="A3026" s="685" t="s">
        <v>3947</v>
      </c>
      <c r="B3026" s="686">
        <v>160</v>
      </c>
      <c r="C3026">
        <v>31170.992999999999</v>
      </c>
    </row>
    <row r="3027" spans="1:3">
      <c r="A3027" s="685" t="s">
        <v>3947</v>
      </c>
      <c r="B3027" s="686">
        <v>160</v>
      </c>
      <c r="C3027">
        <v>31170.992999999999</v>
      </c>
    </row>
    <row r="3028" spans="1:3">
      <c r="A3028" s="685" t="s">
        <v>3947</v>
      </c>
      <c r="B3028" s="686">
        <v>160</v>
      </c>
      <c r="C3028">
        <v>31170.992999999999</v>
      </c>
    </row>
    <row r="3029" spans="1:3">
      <c r="A3029" s="685" t="s">
        <v>3947</v>
      </c>
      <c r="B3029" s="686">
        <v>160</v>
      </c>
      <c r="C3029">
        <v>31170.992999999999</v>
      </c>
    </row>
    <row r="3030" spans="1:3">
      <c r="A3030" s="685" t="s">
        <v>3947</v>
      </c>
      <c r="B3030" s="686">
        <v>160</v>
      </c>
      <c r="C3030">
        <v>31170.992999999999</v>
      </c>
    </row>
    <row r="3031" spans="1:3">
      <c r="A3031" s="685" t="s">
        <v>1824</v>
      </c>
      <c r="B3031" s="686">
        <v>115</v>
      </c>
      <c r="C3031">
        <v>25284.388500000001</v>
      </c>
    </row>
    <row r="3032" spans="1:3">
      <c r="A3032" s="685" t="s">
        <v>1824</v>
      </c>
      <c r="B3032" s="686">
        <v>115</v>
      </c>
      <c r="C3032">
        <v>25284.388500000001</v>
      </c>
    </row>
    <row r="3033" spans="1:3">
      <c r="A3033" s="685" t="s">
        <v>1824</v>
      </c>
      <c r="B3033" s="686">
        <v>115</v>
      </c>
      <c r="C3033">
        <v>25284.388500000001</v>
      </c>
    </row>
    <row r="3034" spans="1:3">
      <c r="A3034" s="685" t="s">
        <v>1824</v>
      </c>
      <c r="B3034" s="686">
        <v>115</v>
      </c>
      <c r="C3034">
        <v>25284.388500000001</v>
      </c>
    </row>
    <row r="3035" spans="1:3">
      <c r="A3035" s="685" t="s">
        <v>1824</v>
      </c>
      <c r="B3035" s="686">
        <v>115</v>
      </c>
      <c r="C3035">
        <v>25284.388500000001</v>
      </c>
    </row>
    <row r="3036" spans="1:3">
      <c r="A3036" s="685" t="s">
        <v>1825</v>
      </c>
      <c r="B3036" s="686">
        <v>140</v>
      </c>
      <c r="C3036">
        <v>25291.958999999999</v>
      </c>
    </row>
    <row r="3037" spans="1:3">
      <c r="A3037" s="685" t="s">
        <v>1825</v>
      </c>
      <c r="B3037" s="686">
        <v>140</v>
      </c>
      <c r="C3037">
        <v>25291.958999999999</v>
      </c>
    </row>
    <row r="3038" spans="1:3">
      <c r="A3038" s="685" t="s">
        <v>1825</v>
      </c>
      <c r="B3038" s="686">
        <v>140</v>
      </c>
      <c r="C3038">
        <v>25291.958999999999</v>
      </c>
    </row>
    <row r="3039" spans="1:3">
      <c r="A3039" s="685" t="s">
        <v>1825</v>
      </c>
      <c r="B3039" s="686">
        <v>140</v>
      </c>
      <c r="C3039">
        <v>25291.958999999999</v>
      </c>
    </row>
    <row r="3040" spans="1:3">
      <c r="A3040" s="685" t="s">
        <v>1826</v>
      </c>
      <c r="B3040" s="686">
        <v>160</v>
      </c>
      <c r="C3040">
        <v>27825.913499999999</v>
      </c>
    </row>
    <row r="3041" spans="1:3">
      <c r="A3041" s="685" t="s">
        <v>1826</v>
      </c>
      <c r="B3041" s="686">
        <v>160</v>
      </c>
      <c r="C3041">
        <v>27825.913499999999</v>
      </c>
    </row>
    <row r="3042" spans="1:3">
      <c r="A3042" s="685" t="s">
        <v>1826</v>
      </c>
      <c r="B3042" s="686">
        <v>160</v>
      </c>
      <c r="C3042">
        <v>27825.913499999999</v>
      </c>
    </row>
    <row r="3043" spans="1:3">
      <c r="A3043" s="685" t="s">
        <v>1826</v>
      </c>
      <c r="B3043" s="686">
        <v>160</v>
      </c>
      <c r="C3043">
        <v>27825.913499999999</v>
      </c>
    </row>
    <row r="3044" spans="1:3">
      <c r="A3044" s="685" t="s">
        <v>1826</v>
      </c>
      <c r="B3044" s="686">
        <v>160</v>
      </c>
      <c r="C3044">
        <v>27825.913499999999</v>
      </c>
    </row>
    <row r="3045" spans="1:3">
      <c r="A3045" s="685" t="s">
        <v>1827</v>
      </c>
      <c r="B3045" s="686">
        <v>70</v>
      </c>
      <c r="C3045">
        <v>16008.362999999999</v>
      </c>
    </row>
    <row r="3046" spans="1:3">
      <c r="A3046" s="685" t="s">
        <v>1827</v>
      </c>
      <c r="B3046" s="686">
        <v>70</v>
      </c>
      <c r="C3046">
        <v>16008.362999999999</v>
      </c>
    </row>
    <row r="3047" spans="1:3">
      <c r="A3047" s="685" t="s">
        <v>1827</v>
      </c>
      <c r="B3047" s="686">
        <v>70</v>
      </c>
      <c r="C3047">
        <v>16008.362999999999</v>
      </c>
    </row>
    <row r="3048" spans="1:3">
      <c r="A3048" s="685" t="s">
        <v>1827</v>
      </c>
      <c r="B3048" s="686">
        <v>70</v>
      </c>
      <c r="C3048">
        <v>16008.362999999999</v>
      </c>
    </row>
    <row r="3049" spans="1:3">
      <c r="A3049" s="685" t="s">
        <v>1827</v>
      </c>
      <c r="B3049" s="686">
        <v>70</v>
      </c>
      <c r="C3049">
        <v>16008.362999999999</v>
      </c>
    </row>
    <row r="3050" spans="1:3">
      <c r="A3050" s="685" t="s">
        <v>1828</v>
      </c>
      <c r="B3050" s="686">
        <v>95</v>
      </c>
      <c r="C3050">
        <v>16748.109</v>
      </c>
    </row>
    <row r="3051" spans="1:3">
      <c r="A3051" s="685" t="s">
        <v>1828</v>
      </c>
      <c r="B3051" s="686">
        <v>95</v>
      </c>
      <c r="C3051">
        <v>16748.109</v>
      </c>
    </row>
    <row r="3052" spans="1:3">
      <c r="A3052" s="685" t="s">
        <v>1828</v>
      </c>
      <c r="B3052" s="686">
        <v>95</v>
      </c>
      <c r="C3052">
        <v>16748.109</v>
      </c>
    </row>
    <row r="3053" spans="1:3">
      <c r="A3053" s="685" t="s">
        <v>1828</v>
      </c>
      <c r="B3053" s="686">
        <v>95</v>
      </c>
      <c r="C3053">
        <v>16748.109</v>
      </c>
    </row>
    <row r="3054" spans="1:3">
      <c r="A3054" s="685" t="s">
        <v>1829</v>
      </c>
      <c r="B3054" s="686">
        <v>85</v>
      </c>
      <c r="C3054">
        <v>16558.8465</v>
      </c>
    </row>
    <row r="3055" spans="1:3">
      <c r="A3055" s="685" t="s">
        <v>1829</v>
      </c>
      <c r="B3055" s="686">
        <v>85</v>
      </c>
      <c r="C3055">
        <v>16558.8465</v>
      </c>
    </row>
    <row r="3056" spans="1:3">
      <c r="A3056" s="685" t="s">
        <v>1829</v>
      </c>
      <c r="B3056" s="686">
        <v>85</v>
      </c>
      <c r="C3056">
        <v>16558.8465</v>
      </c>
    </row>
    <row r="3057" spans="1:3">
      <c r="A3057" s="685" t="s">
        <v>1829</v>
      </c>
      <c r="B3057" s="686">
        <v>85</v>
      </c>
      <c r="C3057">
        <v>16558.8465</v>
      </c>
    </row>
    <row r="3058" spans="1:3">
      <c r="A3058" s="685" t="s">
        <v>1829</v>
      </c>
      <c r="B3058" s="686">
        <v>85</v>
      </c>
      <c r="C3058">
        <v>16558.8465</v>
      </c>
    </row>
    <row r="3059" spans="1:3">
      <c r="A3059" s="685" t="s">
        <v>3948</v>
      </c>
      <c r="B3059" s="686">
        <v>140</v>
      </c>
      <c r="C3059">
        <v>31441.367999999999</v>
      </c>
    </row>
    <row r="3060" spans="1:3">
      <c r="A3060" s="685" t="s">
        <v>3948</v>
      </c>
      <c r="B3060" s="686">
        <v>140</v>
      </c>
      <c r="C3060">
        <v>31441.367999999999</v>
      </c>
    </row>
    <row r="3061" spans="1:3">
      <c r="A3061" s="685" t="s">
        <v>3948</v>
      </c>
      <c r="B3061" s="686">
        <v>140</v>
      </c>
      <c r="C3061">
        <v>31441.367999999999</v>
      </c>
    </row>
    <row r="3062" spans="1:3">
      <c r="A3062" s="685" t="s">
        <v>3948</v>
      </c>
      <c r="B3062" s="686">
        <v>140</v>
      </c>
      <c r="C3062">
        <v>31441.367999999999</v>
      </c>
    </row>
    <row r="3063" spans="1:3">
      <c r="A3063" s="685" t="s">
        <v>3948</v>
      </c>
      <c r="B3063" s="686">
        <v>140</v>
      </c>
      <c r="C3063">
        <v>31441.367999999999</v>
      </c>
    </row>
    <row r="3064" spans="1:3">
      <c r="A3064" s="685" t="s">
        <v>3949</v>
      </c>
      <c r="B3064" s="686">
        <v>185</v>
      </c>
      <c r="C3064">
        <v>39446.631000000001</v>
      </c>
    </row>
    <row r="3065" spans="1:3">
      <c r="A3065" s="685" t="s">
        <v>3949</v>
      </c>
      <c r="B3065" s="686">
        <v>185</v>
      </c>
      <c r="C3065">
        <v>39446.631000000001</v>
      </c>
    </row>
    <row r="3066" spans="1:3">
      <c r="A3066" s="685" t="s">
        <v>3949</v>
      </c>
      <c r="B3066" s="686">
        <v>185</v>
      </c>
      <c r="C3066">
        <v>39446.631000000001</v>
      </c>
    </row>
    <row r="3067" spans="1:3">
      <c r="A3067" s="685" t="s">
        <v>3949</v>
      </c>
      <c r="B3067" s="686">
        <v>185</v>
      </c>
      <c r="C3067">
        <v>39446.631000000001</v>
      </c>
    </row>
    <row r="3068" spans="1:3">
      <c r="A3068" s="685" t="s">
        <v>3949</v>
      </c>
      <c r="B3068" s="686">
        <v>185</v>
      </c>
      <c r="C3068">
        <v>39446.631000000001</v>
      </c>
    </row>
    <row r="3069" spans="1:3">
      <c r="A3069" s="685" t="s">
        <v>3950</v>
      </c>
      <c r="B3069" s="686">
        <v>195</v>
      </c>
      <c r="C3069">
        <v>40082.553</v>
      </c>
    </row>
    <row r="3070" spans="1:3">
      <c r="A3070" s="685" t="s">
        <v>3950</v>
      </c>
      <c r="B3070" s="686">
        <v>195</v>
      </c>
      <c r="C3070">
        <v>40082.553</v>
      </c>
    </row>
    <row r="3071" spans="1:3">
      <c r="A3071" s="685" t="s">
        <v>3950</v>
      </c>
      <c r="B3071" s="686">
        <v>195</v>
      </c>
      <c r="C3071">
        <v>40082.553</v>
      </c>
    </row>
    <row r="3072" spans="1:3">
      <c r="A3072" s="685" t="s">
        <v>3950</v>
      </c>
      <c r="B3072" s="686">
        <v>195</v>
      </c>
      <c r="C3072">
        <v>40082.553</v>
      </c>
    </row>
    <row r="3073" spans="1:3">
      <c r="A3073" s="685" t="s">
        <v>3950</v>
      </c>
      <c r="B3073" s="686">
        <v>195</v>
      </c>
      <c r="C3073">
        <v>40082.553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3"/>
  <dimension ref="A1:L60"/>
  <sheetViews>
    <sheetView showGridLines="0" showRowColHeaders="0" zoomScale="40" zoomScaleNormal="40" zoomScaleSheetLayoutView="50" zoomScalePageLayoutView="30" workbookViewId="0">
      <selection activeCell="B1" sqref="B1"/>
    </sheetView>
  </sheetViews>
  <sheetFormatPr defaultColWidth="9.109375" defaultRowHeight="44.4"/>
  <cols>
    <col min="1" max="1" width="6.109375" style="57" customWidth="1"/>
    <col min="2" max="2" width="89.33203125" style="60" customWidth="1"/>
    <col min="3" max="3" width="75" style="60" hidden="1" customWidth="1"/>
    <col min="4" max="4" width="37.6640625" style="60" customWidth="1"/>
    <col min="5" max="5" width="15.5546875" style="60" customWidth="1"/>
    <col min="6" max="6" width="38.5546875" style="61" customWidth="1"/>
    <col min="7" max="7" width="36" style="62" customWidth="1"/>
    <col min="8" max="8" width="24.44140625" style="62" customWidth="1"/>
    <col min="9" max="9" width="201.5546875" style="63" customWidth="1"/>
    <col min="10" max="16384" width="9.109375" style="60"/>
  </cols>
  <sheetData>
    <row r="1" spans="1:12" ht="46.2">
      <c r="B1" s="70" t="s">
        <v>57</v>
      </c>
      <c r="C1" s="70"/>
      <c r="D1" s="1369" t="str">
        <f>B3</f>
        <v>Прайс-лист гостиная У́НА ЛОФТ</v>
      </c>
      <c r="E1" s="1369"/>
      <c r="F1" s="1369"/>
      <c r="G1" s="1369"/>
      <c r="H1" s="1369"/>
      <c r="I1" s="59"/>
    </row>
    <row r="2" spans="1:12" s="80" customFormat="1" ht="129" customHeight="1">
      <c r="A2" s="78" t="s">
        <v>0</v>
      </c>
      <c r="B2" s="81"/>
      <c r="C2" s="81"/>
      <c r="D2" s="1340"/>
      <c r="E2" s="1340"/>
      <c r="F2" s="1386" t="s">
        <v>4031</v>
      </c>
      <c r="G2" s="1386"/>
      <c r="H2" s="1386"/>
      <c r="I2" s="1340"/>
      <c r="J2" s="1340"/>
      <c r="K2" s="1340"/>
      <c r="L2" s="1340"/>
    </row>
    <row r="3" spans="1:12" s="86" customFormat="1" ht="61.2" thickBot="1">
      <c r="A3" s="58"/>
      <c r="B3" s="1370" t="s">
        <v>328</v>
      </c>
      <c r="C3" s="1370"/>
      <c r="D3" s="1370"/>
      <c r="E3" s="1370"/>
      <c r="F3" s="1370"/>
      <c r="G3" s="1370"/>
      <c r="H3" s="1370"/>
      <c r="I3" s="1370"/>
    </row>
    <row r="4" spans="1:12" ht="30" customHeight="1">
      <c r="B4" s="1371" t="s">
        <v>1</v>
      </c>
      <c r="C4" s="1377" t="s">
        <v>1255</v>
      </c>
      <c r="D4" s="1374" t="s">
        <v>2</v>
      </c>
      <c r="E4" s="1371" t="s">
        <v>158</v>
      </c>
      <c r="F4" s="1377" t="s">
        <v>100</v>
      </c>
      <c r="G4" s="1377" t="s">
        <v>77</v>
      </c>
      <c r="H4" s="1379" t="s">
        <v>6</v>
      </c>
      <c r="I4" s="1380"/>
    </row>
    <row r="5" spans="1:12" ht="30" customHeight="1">
      <c r="B5" s="1372"/>
      <c r="C5" s="1378"/>
      <c r="D5" s="1375"/>
      <c r="E5" s="1372"/>
      <c r="F5" s="1378"/>
      <c r="G5" s="1378"/>
      <c r="H5" s="1381"/>
      <c r="I5" s="1382"/>
    </row>
    <row r="6" spans="1:12" ht="30" customHeight="1" thickBot="1">
      <c r="B6" s="1373"/>
      <c r="C6" s="1385"/>
      <c r="D6" s="1376"/>
      <c r="E6" s="1373"/>
      <c r="F6" s="1378"/>
      <c r="G6" s="1378"/>
      <c r="H6" s="1383"/>
      <c r="I6" s="1384"/>
    </row>
    <row r="7" spans="1:12" ht="42" customHeight="1">
      <c r="B7" s="181" t="s">
        <v>266</v>
      </c>
      <c r="C7" s="584" t="s">
        <v>2001</v>
      </c>
      <c r="D7" s="244" t="s">
        <v>267</v>
      </c>
      <c r="E7" s="433">
        <f t="shared" ref="E7:E32" si="0">VLOOKUP(C7,Артикул,2,FALSE)</f>
        <v>30</v>
      </c>
      <c r="F7" s="663">
        <f t="shared" ref="F7:F35" si="1">VLOOKUP(C7,Артикул,3,FALSE)</f>
        <v>8231</v>
      </c>
      <c r="G7" s="224">
        <f>ROUNDUP(CEILING(F7*(1-скидка),1)*(1+наценка),1)</f>
        <v>6159</v>
      </c>
      <c r="H7" s="1421" t="s">
        <v>3579</v>
      </c>
      <c r="I7" s="1422"/>
    </row>
    <row r="8" spans="1:12" ht="42" customHeight="1">
      <c r="B8" s="178" t="s">
        <v>268</v>
      </c>
      <c r="C8" s="178" t="s">
        <v>2002</v>
      </c>
      <c r="D8" s="246" t="s">
        <v>267</v>
      </c>
      <c r="E8" s="247">
        <f t="shared" si="0"/>
        <v>30</v>
      </c>
      <c r="F8" s="372">
        <f t="shared" si="1"/>
        <v>8191</v>
      </c>
      <c r="G8" s="226">
        <f t="shared" ref="G8:G35" si="2">ROUNDUP(CEILING(F8*(1-скидка),1)*(1+наценка),1)</f>
        <v>6129</v>
      </c>
      <c r="H8" s="1205" t="s">
        <v>3781</v>
      </c>
      <c r="I8" s="3" t="s">
        <v>3961</v>
      </c>
    </row>
    <row r="9" spans="1:12" ht="42" customHeight="1">
      <c r="B9" s="183" t="s">
        <v>269</v>
      </c>
      <c r="C9" s="183" t="s">
        <v>2003</v>
      </c>
      <c r="D9" s="256" t="s">
        <v>141</v>
      </c>
      <c r="E9" s="255">
        <f t="shared" si="0"/>
        <v>25</v>
      </c>
      <c r="F9" s="666">
        <f t="shared" si="1"/>
        <v>6941</v>
      </c>
      <c r="G9" s="226">
        <f t="shared" si="2"/>
        <v>5194</v>
      </c>
      <c r="H9" s="258"/>
      <c r="I9" s="3" t="s">
        <v>3334</v>
      </c>
    </row>
    <row r="10" spans="1:12" ht="42" customHeight="1">
      <c r="B10" s="178" t="s">
        <v>270</v>
      </c>
      <c r="C10" s="178" t="s">
        <v>2004</v>
      </c>
      <c r="D10" s="246" t="s">
        <v>271</v>
      </c>
      <c r="E10" s="247">
        <f t="shared" si="0"/>
        <v>35</v>
      </c>
      <c r="F10" s="372">
        <f t="shared" si="1"/>
        <v>10447</v>
      </c>
      <c r="G10" s="226">
        <f t="shared" si="2"/>
        <v>7817</v>
      </c>
      <c r="H10" s="258" t="s">
        <v>3783</v>
      </c>
      <c r="I10" s="3"/>
    </row>
    <row r="11" spans="1:12" ht="42" customHeight="1" thickBot="1">
      <c r="B11" s="337" t="s">
        <v>276</v>
      </c>
      <c r="C11" s="337" t="s">
        <v>2008</v>
      </c>
      <c r="D11" s="443" t="s">
        <v>277</v>
      </c>
      <c r="E11" s="411">
        <f t="shared" si="0"/>
        <v>30</v>
      </c>
      <c r="F11" s="665">
        <f t="shared" si="1"/>
        <v>7967</v>
      </c>
      <c r="G11" s="321">
        <f t="shared" si="2"/>
        <v>5961</v>
      </c>
      <c r="H11" s="315" t="s">
        <v>326</v>
      </c>
      <c r="I11" s="39"/>
    </row>
    <row r="12" spans="1:12" ht="42" customHeight="1">
      <c r="B12" s="168" t="s">
        <v>278</v>
      </c>
      <c r="C12" s="168" t="s">
        <v>2009</v>
      </c>
      <c r="D12" s="244" t="s">
        <v>142</v>
      </c>
      <c r="E12" s="245">
        <f t="shared" si="0"/>
        <v>40</v>
      </c>
      <c r="F12" s="371">
        <f t="shared" si="1"/>
        <v>9692</v>
      </c>
      <c r="G12" s="224">
        <f t="shared" si="2"/>
        <v>7252</v>
      </c>
      <c r="H12" s="1419" t="s">
        <v>327</v>
      </c>
      <c r="I12" s="1420"/>
    </row>
    <row r="13" spans="1:12" ht="42" customHeight="1">
      <c r="B13" s="230" t="s">
        <v>281</v>
      </c>
      <c r="C13" s="230" t="s">
        <v>2012</v>
      </c>
      <c r="D13" s="249" t="s">
        <v>182</v>
      </c>
      <c r="E13" s="250">
        <f t="shared" si="0"/>
        <v>60</v>
      </c>
      <c r="F13" s="375">
        <f t="shared" si="1"/>
        <v>13867</v>
      </c>
      <c r="G13" s="226">
        <f t="shared" si="2"/>
        <v>10376</v>
      </c>
      <c r="H13" s="1419"/>
      <c r="I13" s="1420"/>
    </row>
    <row r="14" spans="1:12" ht="42" customHeight="1">
      <c r="B14" s="112" t="s">
        <v>285</v>
      </c>
      <c r="C14" s="112" t="s">
        <v>2014</v>
      </c>
      <c r="D14" s="246" t="s">
        <v>286</v>
      </c>
      <c r="E14" s="247">
        <f t="shared" si="0"/>
        <v>35</v>
      </c>
      <c r="F14" s="372">
        <f t="shared" si="1"/>
        <v>8598</v>
      </c>
      <c r="G14" s="226">
        <f t="shared" si="2"/>
        <v>6434</v>
      </c>
      <c r="H14" s="1419"/>
      <c r="I14" s="1420"/>
    </row>
    <row r="15" spans="1:12" ht="42" customHeight="1" thickBot="1">
      <c r="B15" s="169" t="s">
        <v>287</v>
      </c>
      <c r="C15" s="169" t="s">
        <v>2015</v>
      </c>
      <c r="D15" s="253" t="s">
        <v>288</v>
      </c>
      <c r="E15" s="444">
        <f t="shared" si="0"/>
        <v>40</v>
      </c>
      <c r="F15" s="445">
        <f t="shared" si="1"/>
        <v>9628</v>
      </c>
      <c r="G15" s="161">
        <f t="shared" si="2"/>
        <v>7204</v>
      </c>
      <c r="H15" s="1419"/>
      <c r="I15" s="1420"/>
    </row>
    <row r="16" spans="1:12" ht="42" customHeight="1">
      <c r="B16" s="218" t="s">
        <v>289</v>
      </c>
      <c r="C16" s="218" t="s">
        <v>1575</v>
      </c>
      <c r="D16" s="252" t="s">
        <v>11</v>
      </c>
      <c r="E16" s="252">
        <f t="shared" si="0"/>
        <v>31</v>
      </c>
      <c r="F16" s="374">
        <f t="shared" si="1"/>
        <v>4328</v>
      </c>
      <c r="G16" s="224">
        <f t="shared" si="2"/>
        <v>3239</v>
      </c>
      <c r="H16" s="1419"/>
      <c r="I16" s="1420"/>
    </row>
    <row r="17" spans="2:12" ht="42" customHeight="1">
      <c r="B17" s="230" t="s">
        <v>670</v>
      </c>
      <c r="C17" s="230" t="s">
        <v>1576</v>
      </c>
      <c r="D17" s="250" t="s">
        <v>44</v>
      </c>
      <c r="E17" s="250">
        <f t="shared" si="0"/>
        <v>10</v>
      </c>
      <c r="F17" s="372">
        <f t="shared" si="1"/>
        <v>1661</v>
      </c>
      <c r="G17" s="226">
        <f t="shared" si="2"/>
        <v>1243</v>
      </c>
      <c r="H17" s="1419"/>
      <c r="I17" s="1420"/>
    </row>
    <row r="18" spans="2:12" ht="42" customHeight="1">
      <c r="B18" s="178" t="s">
        <v>176</v>
      </c>
      <c r="C18" s="178" t="s">
        <v>176</v>
      </c>
      <c r="D18" s="247" t="s">
        <v>177</v>
      </c>
      <c r="E18" s="247">
        <f t="shared" si="0"/>
        <v>25</v>
      </c>
      <c r="F18" s="372">
        <f t="shared" si="1"/>
        <v>4474</v>
      </c>
      <c r="G18" s="226">
        <f t="shared" si="2"/>
        <v>3348</v>
      </c>
      <c r="H18" s="137"/>
      <c r="I18" s="3"/>
    </row>
    <row r="19" spans="2:12" ht="42" customHeight="1">
      <c r="B19" s="112" t="s">
        <v>161</v>
      </c>
      <c r="C19" s="112" t="s">
        <v>161</v>
      </c>
      <c r="D19" s="247" t="s">
        <v>162</v>
      </c>
      <c r="E19" s="247">
        <f t="shared" si="0"/>
        <v>21</v>
      </c>
      <c r="F19" s="372">
        <f t="shared" si="1"/>
        <v>3830</v>
      </c>
      <c r="G19" s="226">
        <f t="shared" si="2"/>
        <v>2866</v>
      </c>
      <c r="H19" s="137"/>
      <c r="I19" s="3"/>
    </row>
    <row r="20" spans="2:12" ht="42" customHeight="1">
      <c r="B20" s="230" t="s">
        <v>290</v>
      </c>
      <c r="C20" s="230" t="s">
        <v>1582</v>
      </c>
      <c r="D20" s="250" t="s">
        <v>291</v>
      </c>
      <c r="E20" s="250">
        <f t="shared" si="0"/>
        <v>7</v>
      </c>
      <c r="F20" s="372">
        <f t="shared" si="1"/>
        <v>2110</v>
      </c>
      <c r="G20" s="226">
        <f t="shared" si="2"/>
        <v>1579</v>
      </c>
      <c r="H20" s="137"/>
      <c r="I20" s="3"/>
    </row>
    <row r="21" spans="2:12" ht="42" customHeight="1">
      <c r="B21" s="230" t="s">
        <v>292</v>
      </c>
      <c r="C21" s="230" t="s">
        <v>1583</v>
      </c>
      <c r="D21" s="250" t="s">
        <v>291</v>
      </c>
      <c r="E21" s="250">
        <f t="shared" si="0"/>
        <v>11</v>
      </c>
      <c r="F21" s="372">
        <f t="shared" si="1"/>
        <v>3515</v>
      </c>
      <c r="G21" s="226">
        <f t="shared" si="2"/>
        <v>2630</v>
      </c>
      <c r="H21" s="137"/>
      <c r="I21" s="3"/>
    </row>
    <row r="22" spans="2:12" ht="42" customHeight="1">
      <c r="B22" s="230" t="s">
        <v>293</v>
      </c>
      <c r="C22" s="230" t="s">
        <v>293</v>
      </c>
      <c r="D22" s="250" t="s">
        <v>294</v>
      </c>
      <c r="E22" s="250">
        <f t="shared" si="0"/>
        <v>5</v>
      </c>
      <c r="F22" s="372">
        <f t="shared" si="1"/>
        <v>980</v>
      </c>
      <c r="G22" s="226">
        <f t="shared" si="2"/>
        <v>734</v>
      </c>
      <c r="H22" s="1421"/>
      <c r="I22" s="1422"/>
    </row>
    <row r="23" spans="2:12" ht="42" customHeight="1">
      <c r="B23" s="230" t="s">
        <v>295</v>
      </c>
      <c r="C23" s="230" t="s">
        <v>295</v>
      </c>
      <c r="D23" s="250" t="s">
        <v>296</v>
      </c>
      <c r="E23" s="250">
        <f t="shared" si="0"/>
        <v>9</v>
      </c>
      <c r="F23" s="372">
        <f t="shared" si="1"/>
        <v>1913</v>
      </c>
      <c r="G23" s="226">
        <f t="shared" si="2"/>
        <v>1432</v>
      </c>
      <c r="H23" s="1423"/>
      <c r="I23" s="1424"/>
    </row>
    <row r="24" spans="2:12" ht="42" customHeight="1">
      <c r="B24" s="230" t="s">
        <v>297</v>
      </c>
      <c r="C24" s="230" t="s">
        <v>297</v>
      </c>
      <c r="D24" s="250" t="s">
        <v>298</v>
      </c>
      <c r="E24" s="250">
        <f t="shared" si="0"/>
        <v>11</v>
      </c>
      <c r="F24" s="372">
        <f t="shared" si="1"/>
        <v>2173</v>
      </c>
      <c r="G24" s="226">
        <f t="shared" si="2"/>
        <v>1626</v>
      </c>
      <c r="H24" s="26"/>
      <c r="I24" s="3"/>
      <c r="L24" s="167"/>
    </row>
    <row r="25" spans="2:12" ht="42" customHeight="1">
      <c r="B25" s="230" t="s">
        <v>299</v>
      </c>
      <c r="C25" s="230" t="s">
        <v>1584</v>
      </c>
      <c r="D25" s="250" t="s">
        <v>291</v>
      </c>
      <c r="E25" s="250">
        <f t="shared" si="0"/>
        <v>9</v>
      </c>
      <c r="F25" s="372">
        <f t="shared" si="1"/>
        <v>2812</v>
      </c>
      <c r="G25" s="226">
        <f t="shared" si="2"/>
        <v>2104</v>
      </c>
      <c r="H25" s="1365"/>
      <c r="I25" s="1364"/>
    </row>
    <row r="26" spans="2:12" ht="42" customHeight="1" thickBot="1">
      <c r="B26" s="296" t="s">
        <v>300</v>
      </c>
      <c r="C26" s="236" t="s">
        <v>110</v>
      </c>
      <c r="D26" s="133" t="s">
        <v>111</v>
      </c>
      <c r="E26" s="312">
        <f t="shared" si="0"/>
        <v>12</v>
      </c>
      <c r="F26" s="385">
        <f t="shared" si="1"/>
        <v>1983</v>
      </c>
      <c r="G26" s="161">
        <f t="shared" si="2"/>
        <v>1484</v>
      </c>
      <c r="H26" s="313"/>
      <c r="I26" s="314"/>
    </row>
    <row r="27" spans="2:12" ht="42" customHeight="1">
      <c r="B27" s="218" t="s">
        <v>301</v>
      </c>
      <c r="C27" s="218" t="s">
        <v>2016</v>
      </c>
      <c r="D27" s="244" t="s">
        <v>129</v>
      </c>
      <c r="E27" s="1267">
        <f t="shared" si="0"/>
        <v>45</v>
      </c>
      <c r="F27" s="371">
        <f t="shared" si="1"/>
        <v>12459</v>
      </c>
      <c r="G27" s="224">
        <f t="shared" si="2"/>
        <v>9322</v>
      </c>
      <c r="H27" s="313"/>
      <c r="I27" s="314"/>
    </row>
    <row r="28" spans="2:12" ht="42" customHeight="1">
      <c r="B28" s="230" t="s">
        <v>303</v>
      </c>
      <c r="C28" s="230" t="s">
        <v>2018</v>
      </c>
      <c r="D28" s="246" t="s">
        <v>263</v>
      </c>
      <c r="E28" s="257">
        <f t="shared" si="0"/>
        <v>45</v>
      </c>
      <c r="F28" s="372">
        <f t="shared" si="1"/>
        <v>11687</v>
      </c>
      <c r="G28" s="226">
        <f t="shared" si="2"/>
        <v>8745</v>
      </c>
      <c r="H28" s="6"/>
      <c r="I28" s="25"/>
    </row>
    <row r="29" spans="2:12" ht="42" customHeight="1">
      <c r="B29" s="230" t="s">
        <v>304</v>
      </c>
      <c r="C29" s="230" t="s">
        <v>2019</v>
      </c>
      <c r="D29" s="246" t="s">
        <v>263</v>
      </c>
      <c r="E29" s="257">
        <f t="shared" si="0"/>
        <v>45</v>
      </c>
      <c r="F29" s="372">
        <f t="shared" si="1"/>
        <v>11720</v>
      </c>
      <c r="G29" s="226">
        <f t="shared" si="2"/>
        <v>8769</v>
      </c>
      <c r="H29" s="6"/>
      <c r="I29" s="25"/>
    </row>
    <row r="30" spans="2:12" ht="42" customHeight="1">
      <c r="B30" s="230" t="s">
        <v>305</v>
      </c>
      <c r="C30" s="230" t="s">
        <v>2020</v>
      </c>
      <c r="D30" s="246" t="s">
        <v>129</v>
      </c>
      <c r="E30" s="257">
        <f t="shared" si="0"/>
        <v>55</v>
      </c>
      <c r="F30" s="372">
        <f t="shared" si="1"/>
        <v>13596</v>
      </c>
      <c r="G30" s="226">
        <f t="shared" si="2"/>
        <v>10173</v>
      </c>
      <c r="H30" s="6"/>
      <c r="I30" s="25"/>
    </row>
    <row r="31" spans="2:12" ht="42" customHeight="1">
      <c r="B31" s="230" t="s">
        <v>3572</v>
      </c>
      <c r="C31" s="230" t="s">
        <v>3954</v>
      </c>
      <c r="D31" s="246" t="s">
        <v>146</v>
      </c>
      <c r="E31" s="257">
        <f>VLOOKUP(C31,Артикул,2,FALSE)</f>
        <v>90</v>
      </c>
      <c r="F31" s="372">
        <f>VLOOKUP(C31,Артикул,3,FALSE)</f>
        <v>24728</v>
      </c>
      <c r="G31" s="226">
        <f t="shared" si="2"/>
        <v>18502</v>
      </c>
      <c r="H31" s="6"/>
      <c r="I31" s="25"/>
    </row>
    <row r="32" spans="2:12" ht="42" customHeight="1" thickBot="1">
      <c r="B32" s="215" t="s">
        <v>3573</v>
      </c>
      <c r="C32" s="215" t="s">
        <v>3955</v>
      </c>
      <c r="D32" s="253" t="s">
        <v>139</v>
      </c>
      <c r="E32" s="254">
        <f t="shared" si="0"/>
        <v>105</v>
      </c>
      <c r="F32" s="382">
        <f t="shared" si="1"/>
        <v>27983</v>
      </c>
      <c r="G32" s="161">
        <f t="shared" si="2"/>
        <v>20937</v>
      </c>
      <c r="H32" s="6"/>
      <c r="I32" s="25"/>
    </row>
    <row r="33" spans="2:9" ht="42" customHeight="1">
      <c r="B33" s="297" t="s">
        <v>309</v>
      </c>
      <c r="C33" s="290" t="s">
        <v>1592</v>
      </c>
      <c r="D33" s="698"/>
      <c r="E33" s="300"/>
      <c r="F33" s="386">
        <f t="shared" si="1"/>
        <v>2306</v>
      </c>
      <c r="G33" s="228">
        <f t="shared" si="2"/>
        <v>1726</v>
      </c>
      <c r="H33" s="1366"/>
      <c r="I33" s="1367"/>
    </row>
    <row r="34" spans="2:9" ht="42" customHeight="1">
      <c r="B34" s="297" t="s">
        <v>310</v>
      </c>
      <c r="C34" s="290" t="s">
        <v>1593</v>
      </c>
      <c r="D34" s="697"/>
      <c r="E34" s="247"/>
      <c r="F34" s="387">
        <f t="shared" si="1"/>
        <v>3717</v>
      </c>
      <c r="G34" s="226">
        <f t="shared" si="2"/>
        <v>2782</v>
      </c>
      <c r="H34" s="1366"/>
      <c r="I34" s="1367"/>
    </row>
    <row r="35" spans="2:9" ht="42" customHeight="1" thickBot="1">
      <c r="B35" s="296" t="s">
        <v>311</v>
      </c>
      <c r="C35" s="236" t="s">
        <v>1594</v>
      </c>
      <c r="D35" s="699"/>
      <c r="E35" s="317"/>
      <c r="F35" s="385">
        <f t="shared" si="1"/>
        <v>4758</v>
      </c>
      <c r="G35" s="161">
        <f t="shared" si="2"/>
        <v>3560</v>
      </c>
      <c r="H35" s="199"/>
      <c r="I35" s="200"/>
    </row>
    <row r="36" spans="2:9" ht="39.9" customHeight="1">
      <c r="B36" s="201"/>
      <c r="C36" s="202"/>
      <c r="D36" s="202"/>
      <c r="E36" s="202"/>
      <c r="F36" s="202"/>
      <c r="G36" s="202"/>
      <c r="H36" s="202"/>
      <c r="I36" s="173"/>
    </row>
    <row r="37" spans="2:9" ht="50.1" customHeight="1" thickBot="1">
      <c r="B37" s="1417" t="s">
        <v>24</v>
      </c>
      <c r="C37" s="1418"/>
      <c r="D37" s="1418"/>
      <c r="E37" s="1418"/>
      <c r="F37" s="1418"/>
      <c r="G37" s="1418"/>
      <c r="H37" s="202"/>
      <c r="I37" s="173"/>
    </row>
    <row r="38" spans="2:9" ht="39.9" customHeight="1">
      <c r="B38" s="209" t="s">
        <v>25</v>
      </c>
      <c r="C38" s="209"/>
      <c r="D38" s="206" t="s">
        <v>316</v>
      </c>
      <c r="E38" s="212">
        <f>E7+E8+E11+E14+E14+E21+E24+E27+E27+E26</f>
        <v>284</v>
      </c>
      <c r="F38" s="158">
        <f>F7+F8+F11+F14+F14+F21+F24+F27+F27+F26</f>
        <v>74174</v>
      </c>
      <c r="G38" s="136">
        <f t="shared" ref="G38:G43" si="3">ROUNDUP(CEILING(F38*(1-скидка),1)*(1+наценка),1)</f>
        <v>55497</v>
      </c>
      <c r="H38" s="202"/>
      <c r="I38" s="173"/>
    </row>
    <row r="39" spans="2:9" ht="39.9" customHeight="1">
      <c r="B39" s="210" t="s">
        <v>26</v>
      </c>
      <c r="C39" s="210"/>
      <c r="D39" s="208" t="s">
        <v>317</v>
      </c>
      <c r="E39" s="213">
        <f>E11+E11+E22+E23+E15+E15+E32</f>
        <v>259</v>
      </c>
      <c r="F39" s="281">
        <f>F11+F11+F22+F23+F15+F15+F32</f>
        <v>66066</v>
      </c>
      <c r="G39" s="141">
        <f t="shared" si="3"/>
        <v>49431</v>
      </c>
      <c r="H39" s="202"/>
      <c r="I39" s="173"/>
    </row>
    <row r="40" spans="2:9" ht="39.9" customHeight="1">
      <c r="B40" s="210" t="s">
        <v>27</v>
      </c>
      <c r="C40" s="210"/>
      <c r="D40" s="208" t="s">
        <v>318</v>
      </c>
      <c r="E40" s="213">
        <f>E7+E7+E11+E14+E14+E24</f>
        <v>171</v>
      </c>
      <c r="F40" s="281">
        <f>F7+F7+F11+F14+F14+F24</f>
        <v>43798</v>
      </c>
      <c r="G40" s="141">
        <f t="shared" si="3"/>
        <v>32770</v>
      </c>
      <c r="H40" s="202"/>
      <c r="I40" s="173"/>
    </row>
    <row r="41" spans="2:9" ht="39.9" customHeight="1">
      <c r="B41" s="210" t="s">
        <v>3816</v>
      </c>
      <c r="C41" s="210"/>
      <c r="D41" s="208" t="s">
        <v>319</v>
      </c>
      <c r="E41" s="213">
        <f>E7+E7+E14+E15+E23+E24+E32</f>
        <v>260</v>
      </c>
      <c r="F41" s="281">
        <f>F7+F7+F14+F15+F23+F24+F32</f>
        <v>66757</v>
      </c>
      <c r="G41" s="141">
        <f t="shared" si="3"/>
        <v>49948</v>
      </c>
      <c r="H41" s="202"/>
      <c r="I41" s="173"/>
    </row>
    <row r="42" spans="2:9" ht="39.9" customHeight="1">
      <c r="B42" s="210" t="s">
        <v>32</v>
      </c>
      <c r="C42" s="210"/>
      <c r="D42" s="208" t="s">
        <v>320</v>
      </c>
      <c r="E42" s="213">
        <f>E30+E14+E14+E8+E8+E19+E20+E26</f>
        <v>225</v>
      </c>
      <c r="F42" s="281">
        <f>F30+F14+F14+F8+F8+F19+F20+F26</f>
        <v>55097</v>
      </c>
      <c r="G42" s="141">
        <f t="shared" si="3"/>
        <v>41224</v>
      </c>
      <c r="H42" s="202"/>
      <c r="I42" s="173"/>
    </row>
    <row r="43" spans="2:9" ht="39.9" customHeight="1" thickBot="1">
      <c r="B43" s="211" t="s">
        <v>178</v>
      </c>
      <c r="C43" s="211"/>
      <c r="D43" s="207" t="s">
        <v>321</v>
      </c>
      <c r="E43" s="259">
        <f>E14+E14+E14+E24+E24+E32</f>
        <v>232</v>
      </c>
      <c r="F43" s="282">
        <f>F14+F14+F14+F24+F24+F32</f>
        <v>58123</v>
      </c>
      <c r="G43" s="142">
        <f t="shared" si="3"/>
        <v>43488</v>
      </c>
      <c r="H43" s="202"/>
      <c r="I43" s="173"/>
    </row>
    <row r="44" spans="2:9" ht="39.9" customHeight="1">
      <c r="B44" s="201"/>
      <c r="C44" s="202"/>
      <c r="D44" s="202"/>
      <c r="E44" s="202"/>
      <c r="F44" s="202"/>
      <c r="G44" s="202"/>
      <c r="H44" s="202"/>
      <c r="I44" s="173"/>
    </row>
    <row r="45" spans="2:9" ht="39.9" customHeight="1">
      <c r="B45" s="201"/>
      <c r="C45" s="202"/>
      <c r="D45" s="202"/>
      <c r="E45" s="202"/>
      <c r="F45" s="202"/>
      <c r="G45" s="202"/>
      <c r="H45" s="202"/>
      <c r="I45" s="173"/>
    </row>
    <row r="46" spans="2:9" ht="39.9" customHeight="1">
      <c r="B46" s="201"/>
      <c r="C46" s="202"/>
      <c r="D46" s="202"/>
      <c r="E46" s="202"/>
      <c r="F46" s="202"/>
      <c r="G46" s="202"/>
      <c r="H46" s="202"/>
      <c r="I46" s="173"/>
    </row>
    <row r="47" spans="2:9" ht="39.9" customHeight="1">
      <c r="B47" s="201"/>
      <c r="C47" s="202"/>
      <c r="D47" s="202"/>
      <c r="E47" s="202"/>
      <c r="F47" s="202"/>
      <c r="G47" s="202"/>
      <c r="H47" s="202"/>
      <c r="I47" s="173"/>
    </row>
    <row r="48" spans="2:9" ht="39.9" customHeight="1">
      <c r="B48" s="201"/>
      <c r="C48" s="202"/>
      <c r="D48" s="202"/>
      <c r="E48" s="202"/>
      <c r="F48" s="202"/>
      <c r="G48" s="202"/>
      <c r="H48" s="202"/>
      <c r="I48" s="173"/>
    </row>
    <row r="49" spans="2:9" ht="39.9" customHeight="1">
      <c r="B49" s="201"/>
      <c r="C49" s="202"/>
      <c r="D49" s="202"/>
      <c r="E49" s="202"/>
      <c r="F49" s="202"/>
      <c r="G49" s="202"/>
      <c r="H49" s="202"/>
      <c r="I49" s="173"/>
    </row>
    <row r="50" spans="2:9" ht="39.9" customHeight="1">
      <c r="B50" s="201"/>
      <c r="C50" s="202"/>
      <c r="D50" s="202"/>
      <c r="E50" s="202"/>
      <c r="F50" s="202"/>
      <c r="G50" s="202"/>
      <c r="H50" s="202"/>
      <c r="I50" s="173"/>
    </row>
    <row r="51" spans="2:9" ht="39.9" customHeight="1">
      <c r="B51" s="201"/>
      <c r="C51" s="202"/>
      <c r="D51" s="202"/>
      <c r="E51" s="202"/>
      <c r="F51" s="202"/>
      <c r="G51" s="202"/>
      <c r="H51" s="202"/>
      <c r="I51" s="173"/>
    </row>
    <row r="52" spans="2:9" ht="39.9" customHeight="1">
      <c r="B52" s="201"/>
      <c r="C52" s="202"/>
      <c r="D52" s="202"/>
      <c r="E52" s="202"/>
      <c r="F52" s="202"/>
      <c r="G52" s="202"/>
      <c r="H52" s="202"/>
      <c r="I52" s="173"/>
    </row>
    <row r="53" spans="2:9" ht="39.9" customHeight="1">
      <c r="B53" s="201"/>
      <c r="C53" s="202"/>
      <c r="D53" s="202"/>
      <c r="E53" s="202"/>
      <c r="F53" s="202"/>
      <c r="G53" s="202"/>
      <c r="H53" s="202"/>
      <c r="I53" s="173"/>
    </row>
    <row r="54" spans="2:9" ht="39.9" customHeight="1">
      <c r="B54" s="201"/>
      <c r="C54" s="202"/>
      <c r="D54" s="202"/>
      <c r="E54" s="202"/>
      <c r="F54" s="202"/>
      <c r="G54" s="202"/>
      <c r="H54" s="202"/>
      <c r="I54" s="173"/>
    </row>
    <row r="55" spans="2:9" ht="39.9" customHeight="1">
      <c r="B55" s="201"/>
      <c r="C55" s="202"/>
      <c r="D55" s="202"/>
      <c r="E55" s="202"/>
      <c r="F55" s="202"/>
      <c r="G55" s="202"/>
      <c r="H55" s="202"/>
      <c r="I55" s="173"/>
    </row>
    <row r="56" spans="2:9" ht="39.9" customHeight="1">
      <c r="B56" s="201"/>
      <c r="C56" s="202"/>
      <c r="D56" s="202"/>
      <c r="E56" s="202"/>
      <c r="F56" s="202"/>
      <c r="G56" s="202"/>
      <c r="H56" s="202"/>
      <c r="I56" s="173"/>
    </row>
    <row r="57" spans="2:9" ht="44.25" customHeight="1" thickBot="1">
      <c r="B57" s="203"/>
      <c r="C57" s="204"/>
      <c r="D57" s="204"/>
      <c r="E57" s="204"/>
      <c r="F57" s="204"/>
      <c r="G57" s="204"/>
      <c r="H57" s="204"/>
      <c r="I57" s="205"/>
    </row>
    <row r="58" spans="2:9" ht="44.25" customHeight="1">
      <c r="B58" s="195"/>
      <c r="C58" s="195"/>
      <c r="D58" s="195"/>
      <c r="E58" s="195"/>
      <c r="F58" s="195"/>
      <c r="G58" s="195"/>
      <c r="H58" s="195"/>
      <c r="I58" s="195"/>
    </row>
    <row r="59" spans="2:9" ht="44.25" customHeight="1">
      <c r="B59" s="195"/>
      <c r="C59" s="195"/>
      <c r="D59" s="195"/>
      <c r="E59" s="195"/>
      <c r="F59" s="195"/>
      <c r="G59" s="195"/>
      <c r="H59" s="195"/>
      <c r="I59" s="195"/>
    </row>
    <row r="60" spans="2:9" ht="44.25" customHeight="1">
      <c r="B60" s="195"/>
      <c r="C60" s="195"/>
      <c r="D60" s="195"/>
      <c r="E60" s="195"/>
      <c r="F60" s="195"/>
      <c r="G60" s="195"/>
      <c r="H60" s="195"/>
      <c r="I60" s="195"/>
    </row>
  </sheetData>
  <mergeCells count="17">
    <mergeCell ref="D1:H1"/>
    <mergeCell ref="B3:I3"/>
    <mergeCell ref="B4:B6"/>
    <mergeCell ref="D4:D6"/>
    <mergeCell ref="E4:E6"/>
    <mergeCell ref="F4:F6"/>
    <mergeCell ref="G4:G6"/>
    <mergeCell ref="H4:I6"/>
    <mergeCell ref="C4:C6"/>
    <mergeCell ref="F2:H2"/>
    <mergeCell ref="H25:I25"/>
    <mergeCell ref="H33:I34"/>
    <mergeCell ref="B37:G37"/>
    <mergeCell ref="H12:I17"/>
    <mergeCell ref="H7:I7"/>
    <mergeCell ref="H22:I22"/>
    <mergeCell ref="H23:I23"/>
  </mergeCells>
  <hyperlinks>
    <hyperlink ref="B1" location="main!A1" display="НАЗАД" xr:uid="{00000000-0004-0000-0400-000000000000}"/>
  </hyperlinks>
  <printOptions horizontalCentered="1"/>
  <pageMargins left="0" right="0" top="0.39370078740157483" bottom="0.39370078740157483" header="0" footer="0"/>
  <pageSetup paperSize="9" scale="22" fitToWidth="0" fitToHeight="0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     &amp;R&amp;D</oddFooter>
  </headerFooter>
  <drawing r:id="rId2"/>
  <legacyDrawing r:id="rId3"/>
  <controls>
    <mc:AlternateContent xmlns:mc="http://schemas.openxmlformats.org/markup-compatibility/2006">
      <mc:Choice Requires="x14">
        <control shapeId="436225" r:id="rId4" name="TextBox1">
          <controlPr defaultSize="0" autoFill="0" autoLine="0" linkedCell="скидка!F3" r:id="rId5">
            <anchor moveWithCells="1">
              <from>
                <xdr:col>8</xdr:col>
                <xdr:colOff>3680460</xdr:colOff>
                <xdr:row>0</xdr:row>
                <xdr:rowOff>106680</xdr:rowOff>
              </from>
              <to>
                <xdr:col>8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436225" r:id="rId4" name="TextBox1"/>
      </mc:Fallback>
    </mc:AlternateContent>
    <mc:AlternateContent xmlns:mc="http://schemas.openxmlformats.org/markup-compatibility/2006">
      <mc:Choice Requires="x14">
        <control shapeId="436226" r:id="rId6" name="TextBox2">
          <controlPr defaultSize="0" autoFill="0" autoLine="0" linkedCell="скидка!F7" r:id="rId7">
            <anchor moveWithCells="1">
              <from>
                <xdr:col>8</xdr:col>
                <xdr:colOff>6553200</xdr:colOff>
                <xdr:row>0</xdr:row>
                <xdr:rowOff>106680</xdr:rowOff>
              </from>
              <to>
                <xdr:col>8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436226" r:id="rId6" name="TextBox2"/>
      </mc:Fallback>
    </mc:AlternateContent>
    <mc:AlternateContent xmlns:mc="http://schemas.openxmlformats.org/markup-compatibility/2006">
      <mc:Choice Requires="x14">
        <control shapeId="436227" r:id="rId8" name="Label1">
          <controlPr defaultSize="0" autoLine="0" r:id="rId9">
            <anchor moveWithCells="1">
              <from>
                <xdr:col>8</xdr:col>
                <xdr:colOff>2118360</xdr:colOff>
                <xdr:row>0</xdr:row>
                <xdr:rowOff>121920</xdr:rowOff>
              </from>
              <to>
                <xdr:col>8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436227" r:id="rId8" name="Label1"/>
      </mc:Fallback>
    </mc:AlternateContent>
    <mc:AlternateContent xmlns:mc="http://schemas.openxmlformats.org/markup-compatibility/2006">
      <mc:Choice Requires="x14">
        <control shapeId="436228" r:id="rId10" name="Label2">
          <controlPr defaultSize="0" autoLine="0" r:id="rId11">
            <anchor moveWithCells="1">
              <from>
                <xdr:col>8</xdr:col>
                <xdr:colOff>4991100</xdr:colOff>
                <xdr:row>0</xdr:row>
                <xdr:rowOff>121920</xdr:rowOff>
              </from>
              <to>
                <xdr:col>8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436228" r:id="rId10" name="Label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8">
    <pageSetUpPr fitToPage="1"/>
  </sheetPr>
  <dimension ref="A1:K102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39.8867187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35.5546875" style="62" customWidth="1"/>
    <col min="11" max="11" width="113" style="63" customWidth="1"/>
    <col min="12" max="16384" width="9.109375" style="60"/>
  </cols>
  <sheetData>
    <row r="1" spans="1:11" ht="46.2">
      <c r="B1" s="70" t="s">
        <v>57</v>
      </c>
      <c r="C1" s="70"/>
      <c r="D1" s="1369" t="str">
        <f>B3</f>
        <v>Прайс-лист спальня Шер</v>
      </c>
      <c r="E1" s="1369"/>
      <c r="F1" s="1369"/>
      <c r="G1" s="1369"/>
      <c r="H1" s="1369"/>
      <c r="I1" s="1369"/>
      <c r="J1" s="270"/>
      <c r="K1" s="59"/>
    </row>
    <row r="2" spans="1:11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  <c r="K2" s="1336"/>
    </row>
    <row r="3" spans="1:11" s="86" customFormat="1" ht="61.2" thickBot="1">
      <c r="A3" s="58"/>
      <c r="B3" s="1370" t="s">
        <v>205</v>
      </c>
      <c r="C3" s="1370"/>
      <c r="D3" s="1370"/>
      <c r="E3" s="1370"/>
      <c r="F3" s="1370"/>
      <c r="G3" s="1370"/>
      <c r="H3" s="1370"/>
      <c r="I3" s="1370"/>
      <c r="J3" s="1370"/>
      <c r="K3" s="1370"/>
    </row>
    <row r="4" spans="1:11" ht="18.75" customHeight="1">
      <c r="B4" s="1388" t="s">
        <v>1</v>
      </c>
      <c r="C4" s="1391" t="s">
        <v>1255</v>
      </c>
      <c r="D4" s="1397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79"/>
      <c r="K4" s="1380"/>
    </row>
    <row r="5" spans="1:11" ht="15.75" customHeight="1">
      <c r="B5" s="1389"/>
      <c r="C5" s="1392"/>
      <c r="D5" s="1398"/>
      <c r="E5" s="1398"/>
      <c r="F5" s="1401"/>
      <c r="G5" s="1401"/>
      <c r="H5" s="1404"/>
      <c r="I5" s="1381"/>
      <c r="J5" s="1381"/>
      <c r="K5" s="1382"/>
    </row>
    <row r="6" spans="1:11" ht="41.25" customHeight="1" thickBot="1">
      <c r="B6" s="1390"/>
      <c r="C6" s="1393"/>
      <c r="D6" s="1399"/>
      <c r="E6" s="1399"/>
      <c r="F6" s="1402"/>
      <c r="G6" s="1402"/>
      <c r="H6" s="1405"/>
      <c r="I6" s="1383"/>
      <c r="J6" s="1383"/>
      <c r="K6" s="1384"/>
    </row>
    <row r="7" spans="1:11" ht="41.25" customHeight="1" thickBot="1">
      <c r="B7" s="649" t="s">
        <v>1249</v>
      </c>
      <c r="C7" s="712" t="s">
        <v>1830</v>
      </c>
      <c r="D7" s="650" t="s">
        <v>1250</v>
      </c>
      <c r="E7" s="650">
        <f t="shared" ref="E7:E18" si="0">VLOOKUP(C7,Артикул,2,FALSE)</f>
        <v>80</v>
      </c>
      <c r="F7" s="651">
        <f>VLOOKUP(C7,Артикул,3,FALSE)</f>
        <v>33875</v>
      </c>
      <c r="G7" s="652">
        <f>ROUNDUP(CEILING(F7*(1-скидка),1)*(1+наценка),1)</f>
        <v>25346</v>
      </c>
      <c r="H7" s="43"/>
      <c r="I7" s="1429" t="s">
        <v>757</v>
      </c>
      <c r="J7" s="1429"/>
      <c r="K7" s="1430"/>
    </row>
    <row r="8" spans="1:11" ht="41.25" customHeight="1">
      <c r="B8" s="154" t="s">
        <v>1237</v>
      </c>
      <c r="C8" s="145" t="s">
        <v>1831</v>
      </c>
      <c r="D8" s="350" t="s">
        <v>170</v>
      </c>
      <c r="E8" s="350">
        <f t="shared" si="0"/>
        <v>180</v>
      </c>
      <c r="F8" s="671">
        <f t="shared" ref="F8:F38" si="1">VLOOKUP(C8,Артикул,3,FALSE)</f>
        <v>40111</v>
      </c>
      <c r="G8" s="646">
        <f t="shared" ref="G8:G37" si="2">ROUNDUP(CEILING(F8*(1-скидка),1)*(1+наценка),1)</f>
        <v>30012</v>
      </c>
      <c r="H8" s="43"/>
      <c r="I8" s="437"/>
      <c r="J8" s="437"/>
      <c r="K8" s="438"/>
    </row>
    <row r="9" spans="1:11" ht="41.25" customHeight="1">
      <c r="B9" s="135" t="s">
        <v>206</v>
      </c>
      <c r="C9" s="135" t="s">
        <v>1928</v>
      </c>
      <c r="D9" s="350" t="s">
        <v>170</v>
      </c>
      <c r="E9" s="350">
        <f t="shared" si="0"/>
        <v>190</v>
      </c>
      <c r="F9" s="671">
        <f t="shared" si="1"/>
        <v>41697</v>
      </c>
      <c r="G9" s="641">
        <f t="shared" si="2"/>
        <v>31198</v>
      </c>
      <c r="H9" s="43"/>
      <c r="I9" s="1368" t="s">
        <v>250</v>
      </c>
      <c r="J9" s="1368"/>
      <c r="K9" s="1362"/>
    </row>
    <row r="10" spans="1:11" ht="41.25" customHeight="1">
      <c r="B10" s="135" t="s">
        <v>1238</v>
      </c>
      <c r="C10" s="135" t="s">
        <v>1832</v>
      </c>
      <c r="D10" s="678" t="s">
        <v>171</v>
      </c>
      <c r="E10" s="350">
        <f t="shared" si="0"/>
        <v>245</v>
      </c>
      <c r="F10" s="671">
        <f t="shared" si="1"/>
        <v>54770</v>
      </c>
      <c r="G10" s="641">
        <f t="shared" si="2"/>
        <v>40979</v>
      </c>
      <c r="H10" s="45"/>
      <c r="I10" s="1361" t="s">
        <v>251</v>
      </c>
      <c r="J10" s="1361"/>
      <c r="K10" s="1367"/>
    </row>
    <row r="11" spans="1:11" ht="41.25" customHeight="1">
      <c r="B11" s="22" t="s">
        <v>207</v>
      </c>
      <c r="C11" s="22" t="s">
        <v>1929</v>
      </c>
      <c r="D11" s="678" t="s">
        <v>171</v>
      </c>
      <c r="E11" s="678">
        <f t="shared" si="0"/>
        <v>270</v>
      </c>
      <c r="F11" s="370">
        <f t="shared" si="1"/>
        <v>55798</v>
      </c>
      <c r="G11" s="269">
        <f t="shared" si="2"/>
        <v>41749</v>
      </c>
      <c r="H11" s="45"/>
      <c r="I11" s="1361" t="s">
        <v>1235</v>
      </c>
      <c r="J11" s="1361"/>
      <c r="K11" s="1367"/>
    </row>
    <row r="12" spans="1:11" ht="41.25" customHeight="1">
      <c r="B12" s="22" t="s">
        <v>1239</v>
      </c>
      <c r="C12" s="22" t="s">
        <v>1833</v>
      </c>
      <c r="D12" s="678" t="s">
        <v>171</v>
      </c>
      <c r="E12" s="678">
        <f t="shared" si="0"/>
        <v>275</v>
      </c>
      <c r="F12" s="370">
        <f t="shared" si="1"/>
        <v>59467</v>
      </c>
      <c r="G12" s="269">
        <f t="shared" si="2"/>
        <v>44494</v>
      </c>
      <c r="H12" s="45"/>
      <c r="I12" s="1361" t="s">
        <v>1236</v>
      </c>
      <c r="J12" s="1361"/>
      <c r="K12" s="1367"/>
    </row>
    <row r="13" spans="1:11" ht="41.25" customHeight="1">
      <c r="B13" s="22" t="s">
        <v>1240</v>
      </c>
      <c r="C13" s="22" t="s">
        <v>1834</v>
      </c>
      <c r="D13" s="678" t="s">
        <v>171</v>
      </c>
      <c r="E13" s="678">
        <f t="shared" si="0"/>
        <v>295</v>
      </c>
      <c r="F13" s="370">
        <f t="shared" si="1"/>
        <v>60578</v>
      </c>
      <c r="G13" s="269">
        <f t="shared" si="2"/>
        <v>45325</v>
      </c>
      <c r="H13" s="43"/>
      <c r="I13" s="1365" t="s">
        <v>1252</v>
      </c>
      <c r="J13" s="1365"/>
      <c r="K13" s="1364"/>
    </row>
    <row r="14" spans="1:11" ht="41.25" customHeight="1">
      <c r="B14" s="22" t="s">
        <v>1241</v>
      </c>
      <c r="C14" s="22" t="s">
        <v>1835</v>
      </c>
      <c r="D14" s="678" t="s">
        <v>172</v>
      </c>
      <c r="E14" s="678">
        <f t="shared" si="0"/>
        <v>140</v>
      </c>
      <c r="F14" s="370">
        <f t="shared" si="1"/>
        <v>31667</v>
      </c>
      <c r="G14" s="269">
        <f t="shared" si="2"/>
        <v>23694</v>
      </c>
      <c r="H14" s="43"/>
      <c r="I14" s="1365" t="s">
        <v>1251</v>
      </c>
      <c r="J14" s="1365"/>
      <c r="K14" s="1364"/>
    </row>
    <row r="15" spans="1:11" ht="41.25" customHeight="1">
      <c r="B15" s="22" t="s">
        <v>1242</v>
      </c>
      <c r="C15" s="22" t="s">
        <v>1836</v>
      </c>
      <c r="D15" s="678" t="s">
        <v>172</v>
      </c>
      <c r="E15" s="678">
        <f t="shared" si="0"/>
        <v>160</v>
      </c>
      <c r="F15" s="370">
        <f t="shared" si="1"/>
        <v>32631</v>
      </c>
      <c r="G15" s="269">
        <f t="shared" si="2"/>
        <v>24415</v>
      </c>
      <c r="H15" s="43"/>
      <c r="I15" s="1365"/>
      <c r="J15" s="1365"/>
      <c r="K15" s="1364"/>
    </row>
    <row r="16" spans="1:11" ht="41.25" customHeight="1">
      <c r="B16" s="22" t="s">
        <v>1243</v>
      </c>
      <c r="C16" s="22" t="s">
        <v>1837</v>
      </c>
      <c r="D16" s="678" t="s">
        <v>172</v>
      </c>
      <c r="E16" s="678">
        <f t="shared" si="0"/>
        <v>120</v>
      </c>
      <c r="F16" s="370">
        <f t="shared" si="1"/>
        <v>26611</v>
      </c>
      <c r="G16" s="269">
        <f t="shared" si="2"/>
        <v>19911</v>
      </c>
      <c r="H16" s="43"/>
      <c r="I16" s="1427"/>
      <c r="J16" s="1427"/>
      <c r="K16" s="1428"/>
    </row>
    <row r="17" spans="2:11" ht="41.25" customHeight="1">
      <c r="B17" s="22" t="s">
        <v>208</v>
      </c>
      <c r="C17" s="22" t="s">
        <v>1930</v>
      </c>
      <c r="D17" s="678" t="s">
        <v>172</v>
      </c>
      <c r="E17" s="678">
        <f t="shared" si="0"/>
        <v>140</v>
      </c>
      <c r="F17" s="370">
        <f t="shared" si="1"/>
        <v>28249</v>
      </c>
      <c r="G17" s="269">
        <f t="shared" si="2"/>
        <v>21136</v>
      </c>
      <c r="H17" s="43"/>
      <c r="I17" s="1365" t="s">
        <v>125</v>
      </c>
      <c r="J17" s="1365"/>
      <c r="K17" s="1364"/>
    </row>
    <row r="18" spans="2:11" ht="41.25" customHeight="1">
      <c r="B18" s="22" t="s">
        <v>209</v>
      </c>
      <c r="C18" s="22" t="s">
        <v>1931</v>
      </c>
      <c r="D18" s="678" t="s">
        <v>173</v>
      </c>
      <c r="E18" s="678">
        <f t="shared" si="0"/>
        <v>165</v>
      </c>
      <c r="F18" s="1318">
        <f t="shared" si="1"/>
        <v>30744</v>
      </c>
      <c r="G18" s="269">
        <f t="shared" si="2"/>
        <v>23003</v>
      </c>
      <c r="H18" s="43"/>
      <c r="I18" s="1365"/>
      <c r="J18" s="1365"/>
      <c r="K18" s="1364"/>
    </row>
    <row r="19" spans="2:11" ht="41.25" customHeight="1">
      <c r="B19" s="22" t="s">
        <v>210</v>
      </c>
      <c r="C19" s="22" t="s">
        <v>1932</v>
      </c>
      <c r="D19" s="678" t="s">
        <v>211</v>
      </c>
      <c r="E19" s="678">
        <f t="shared" ref="E19:E38" si="3">VLOOKUP(C19,Артикул,2,FALSE)</f>
        <v>75</v>
      </c>
      <c r="F19" s="370">
        <f t="shared" si="1"/>
        <v>16202</v>
      </c>
      <c r="G19" s="269">
        <f t="shared" si="2"/>
        <v>12123</v>
      </c>
      <c r="H19" s="43"/>
      <c r="I19" s="1427" t="s">
        <v>159</v>
      </c>
      <c r="J19" s="1427"/>
      <c r="K19" s="1428"/>
    </row>
    <row r="20" spans="2:11" ht="41.25" customHeight="1">
      <c r="B20" s="22" t="s">
        <v>212</v>
      </c>
      <c r="C20" s="22" t="s">
        <v>1933</v>
      </c>
      <c r="D20" s="678" t="s">
        <v>174</v>
      </c>
      <c r="E20" s="678">
        <f t="shared" si="3"/>
        <v>95</v>
      </c>
      <c r="F20" s="370">
        <f t="shared" si="1"/>
        <v>18845</v>
      </c>
      <c r="G20" s="269">
        <f t="shared" si="2"/>
        <v>14100</v>
      </c>
      <c r="H20" s="43"/>
      <c r="I20" s="642" t="s">
        <v>7</v>
      </c>
      <c r="J20" s="642"/>
      <c r="K20" s="643"/>
    </row>
    <row r="21" spans="2:11" ht="41.25" customHeight="1">
      <c r="B21" s="144" t="s">
        <v>213</v>
      </c>
      <c r="C21" s="144" t="s">
        <v>1934</v>
      </c>
      <c r="D21" s="679" t="s">
        <v>174</v>
      </c>
      <c r="E21" s="679">
        <f t="shared" si="3"/>
        <v>85</v>
      </c>
      <c r="F21" s="672">
        <f t="shared" si="1"/>
        <v>18179</v>
      </c>
      <c r="G21" s="271">
        <f t="shared" si="2"/>
        <v>13602</v>
      </c>
      <c r="H21" s="43"/>
      <c r="I21" s="644" t="s">
        <v>227</v>
      </c>
      <c r="J21" s="644"/>
      <c r="K21" s="645"/>
    </row>
    <row r="22" spans="2:11" ht="41.25" customHeight="1">
      <c r="B22" s="144" t="s">
        <v>3701</v>
      </c>
      <c r="C22" s="144" t="s">
        <v>1838</v>
      </c>
      <c r="D22" s="678" t="s">
        <v>172</v>
      </c>
      <c r="E22" s="679">
        <f t="shared" si="3"/>
        <v>140</v>
      </c>
      <c r="F22" s="672">
        <f t="shared" si="1"/>
        <v>31840</v>
      </c>
      <c r="G22" s="640">
        <f t="shared" si="2"/>
        <v>23823</v>
      </c>
      <c r="H22" s="43"/>
      <c r="I22" s="647"/>
      <c r="J22" s="647"/>
      <c r="K22" s="648"/>
    </row>
    <row r="23" spans="2:11" ht="41.25" customHeight="1">
      <c r="B23" s="144" t="s">
        <v>1244</v>
      </c>
      <c r="C23" s="144" t="s">
        <v>1839</v>
      </c>
      <c r="D23" s="679" t="s">
        <v>1086</v>
      </c>
      <c r="E23" s="679">
        <f t="shared" si="3"/>
        <v>185</v>
      </c>
      <c r="F23" s="672">
        <f t="shared" si="1"/>
        <v>40568</v>
      </c>
      <c r="G23" s="640">
        <f t="shared" si="2"/>
        <v>30353</v>
      </c>
      <c r="H23" s="43"/>
      <c r="I23" s="647"/>
      <c r="J23" s="647"/>
      <c r="K23" s="648"/>
    </row>
    <row r="24" spans="2:11" ht="41.25" customHeight="1" thickBot="1">
      <c r="B24" s="144" t="s">
        <v>1245</v>
      </c>
      <c r="C24" s="144" t="s">
        <v>1840</v>
      </c>
      <c r="D24" s="679" t="s">
        <v>1086</v>
      </c>
      <c r="E24" s="679">
        <f t="shared" si="3"/>
        <v>205</v>
      </c>
      <c r="F24" s="672">
        <f t="shared" si="1"/>
        <v>43012</v>
      </c>
      <c r="G24" s="640">
        <f>ROUNDUP(CEILING(F24*(1-скидка),1)*(1+наценка),1)</f>
        <v>32182</v>
      </c>
      <c r="H24" s="43"/>
      <c r="I24" s="644"/>
      <c r="J24" s="644"/>
      <c r="K24" s="645"/>
    </row>
    <row r="25" spans="2:11" ht="41.25" customHeight="1">
      <c r="B25" s="310" t="s">
        <v>214</v>
      </c>
      <c r="C25" s="310" t="s">
        <v>1574</v>
      </c>
      <c r="D25" s="357" t="s">
        <v>10</v>
      </c>
      <c r="E25" s="357">
        <f t="shared" si="3"/>
        <v>15</v>
      </c>
      <c r="F25" s="390">
        <f t="shared" si="1"/>
        <v>2333</v>
      </c>
      <c r="G25" s="268">
        <f t="shared" si="2"/>
        <v>1746</v>
      </c>
      <c r="H25" s="43"/>
      <c r="I25" s="644"/>
      <c r="J25" s="644"/>
      <c r="K25" s="645"/>
    </row>
    <row r="26" spans="2:11" ht="41.25" customHeight="1">
      <c r="B26" s="360" t="s">
        <v>3479</v>
      </c>
      <c r="C26" s="360" t="s">
        <v>1575</v>
      </c>
      <c r="D26" s="358" t="s">
        <v>11</v>
      </c>
      <c r="E26" s="358">
        <f t="shared" si="3"/>
        <v>31</v>
      </c>
      <c r="F26" s="388">
        <f t="shared" si="1"/>
        <v>4328</v>
      </c>
      <c r="G26" s="269">
        <f t="shared" si="2"/>
        <v>3239</v>
      </c>
      <c r="H26" s="43"/>
      <c r="I26" s="1425" t="s">
        <v>877</v>
      </c>
      <c r="J26" s="1425"/>
      <c r="K26" s="1426"/>
    </row>
    <row r="27" spans="2:11" ht="41.25" customHeight="1">
      <c r="B27" s="360" t="s">
        <v>389</v>
      </c>
      <c r="C27" s="360" t="s">
        <v>1579</v>
      </c>
      <c r="D27" s="358" t="s">
        <v>11</v>
      </c>
      <c r="E27" s="358">
        <f t="shared" si="3"/>
        <v>7</v>
      </c>
      <c r="F27" s="388">
        <f t="shared" si="1"/>
        <v>1103</v>
      </c>
      <c r="G27" s="269">
        <f t="shared" si="2"/>
        <v>826</v>
      </c>
      <c r="H27" s="43"/>
      <c r="I27" s="1425"/>
      <c r="J27" s="1425"/>
      <c r="K27" s="1426"/>
    </row>
    <row r="28" spans="2:11" ht="41.25" customHeight="1">
      <c r="B28" s="360" t="s">
        <v>390</v>
      </c>
      <c r="C28" s="360" t="s">
        <v>1580</v>
      </c>
      <c r="D28" s="358" t="s">
        <v>387</v>
      </c>
      <c r="E28" s="358">
        <f t="shared" si="3"/>
        <v>7</v>
      </c>
      <c r="F28" s="388">
        <f t="shared" si="1"/>
        <v>1103</v>
      </c>
      <c r="G28" s="269">
        <f t="shared" si="2"/>
        <v>826</v>
      </c>
      <c r="H28" s="43"/>
      <c r="I28" s="1425"/>
      <c r="J28" s="1425"/>
      <c r="K28" s="1426"/>
    </row>
    <row r="29" spans="2:11" ht="41.25" customHeight="1" thickBot="1">
      <c r="B29" s="361" t="s">
        <v>391</v>
      </c>
      <c r="C29" s="361" t="s">
        <v>1581</v>
      </c>
      <c r="D29" s="359" t="s">
        <v>388</v>
      </c>
      <c r="E29" s="359">
        <f t="shared" si="3"/>
        <v>7</v>
      </c>
      <c r="F29" s="389">
        <f t="shared" si="1"/>
        <v>1103</v>
      </c>
      <c r="G29" s="352">
        <f t="shared" si="2"/>
        <v>826</v>
      </c>
      <c r="H29" s="43"/>
      <c r="I29" s="272"/>
      <c r="J29" s="272"/>
      <c r="K29" s="46"/>
    </row>
    <row r="30" spans="2:11" ht="41.25" customHeight="1">
      <c r="B30" s="21" t="s">
        <v>215</v>
      </c>
      <c r="C30" s="21" t="s">
        <v>1935</v>
      </c>
      <c r="D30" s="677" t="s">
        <v>216</v>
      </c>
      <c r="E30" s="677">
        <f t="shared" si="3"/>
        <v>65</v>
      </c>
      <c r="F30" s="368">
        <f t="shared" si="1"/>
        <v>14297</v>
      </c>
      <c r="G30" s="268">
        <f t="shared" si="2"/>
        <v>10698</v>
      </c>
      <c r="H30" s="43"/>
      <c r="I30" s="1425"/>
      <c r="J30" s="1425"/>
      <c r="K30" s="1426"/>
    </row>
    <row r="31" spans="2:11" ht="41.25" customHeight="1">
      <c r="B31" s="22" t="s">
        <v>217</v>
      </c>
      <c r="C31" s="22" t="s">
        <v>1936</v>
      </c>
      <c r="D31" s="678" t="s">
        <v>218</v>
      </c>
      <c r="E31" s="678">
        <f t="shared" si="3"/>
        <v>80</v>
      </c>
      <c r="F31" s="370">
        <f t="shared" si="1"/>
        <v>18752</v>
      </c>
      <c r="G31" s="269">
        <f t="shared" si="2"/>
        <v>14031</v>
      </c>
      <c r="H31" s="43"/>
      <c r="I31" s="1425"/>
      <c r="J31" s="1425"/>
      <c r="K31" s="1426"/>
    </row>
    <row r="32" spans="2:11" ht="41.25" customHeight="1">
      <c r="B32" s="22" t="s">
        <v>219</v>
      </c>
      <c r="C32" s="22" t="s">
        <v>1937</v>
      </c>
      <c r="D32" s="678" t="s">
        <v>220</v>
      </c>
      <c r="E32" s="678">
        <f t="shared" si="3"/>
        <v>105</v>
      </c>
      <c r="F32" s="370">
        <f t="shared" si="1"/>
        <v>23685</v>
      </c>
      <c r="G32" s="269">
        <f t="shared" si="2"/>
        <v>17722</v>
      </c>
      <c r="H32" s="43"/>
      <c r="I32" s="1425"/>
      <c r="J32" s="1425"/>
      <c r="K32" s="1426"/>
    </row>
    <row r="33" spans="2:11" ht="41.25" customHeight="1">
      <c r="B33" s="22" t="s">
        <v>741</v>
      </c>
      <c r="C33" s="22" t="s">
        <v>1938</v>
      </c>
      <c r="D33" s="678" t="s">
        <v>742</v>
      </c>
      <c r="E33" s="678">
        <f t="shared" si="3"/>
        <v>70</v>
      </c>
      <c r="F33" s="370">
        <f t="shared" si="1"/>
        <v>16908</v>
      </c>
      <c r="G33" s="269">
        <f>ROUNDUP(CEILING(F33*(1-скидка),1)*(1+наценка),1)</f>
        <v>12651</v>
      </c>
      <c r="H33" s="43"/>
      <c r="I33" s="647"/>
      <c r="J33" s="647"/>
      <c r="K33" s="648"/>
    </row>
    <row r="34" spans="2:11" ht="41.25" customHeight="1">
      <c r="B34" s="22" t="s">
        <v>221</v>
      </c>
      <c r="C34" s="22" t="s">
        <v>1939</v>
      </c>
      <c r="D34" s="678" t="s">
        <v>222</v>
      </c>
      <c r="E34" s="678">
        <f t="shared" si="3"/>
        <v>25</v>
      </c>
      <c r="F34" s="370">
        <f t="shared" si="1"/>
        <v>5842</v>
      </c>
      <c r="G34" s="269">
        <f t="shared" si="2"/>
        <v>4371</v>
      </c>
      <c r="H34" s="43"/>
      <c r="I34" s="647"/>
      <c r="J34" s="647"/>
      <c r="K34" s="648"/>
    </row>
    <row r="35" spans="2:11" ht="41.25" customHeight="1">
      <c r="B35" s="22" t="s">
        <v>223</v>
      </c>
      <c r="C35" s="22" t="s">
        <v>1940</v>
      </c>
      <c r="D35" s="678" t="s">
        <v>224</v>
      </c>
      <c r="E35" s="678">
        <f t="shared" si="3"/>
        <v>30</v>
      </c>
      <c r="F35" s="370">
        <f t="shared" si="1"/>
        <v>5547</v>
      </c>
      <c r="G35" s="269">
        <f t="shared" si="2"/>
        <v>4151</v>
      </c>
      <c r="H35" s="43"/>
      <c r="I35" s="647"/>
      <c r="J35" s="647"/>
      <c r="K35" s="648"/>
    </row>
    <row r="36" spans="2:11" ht="41.25" customHeight="1">
      <c r="B36" s="144" t="s">
        <v>1246</v>
      </c>
      <c r="C36" s="144" t="s">
        <v>1841</v>
      </c>
      <c r="D36" s="679" t="s">
        <v>1064</v>
      </c>
      <c r="E36" s="679">
        <f t="shared" si="3"/>
        <v>20</v>
      </c>
      <c r="F36" s="672">
        <f t="shared" si="1"/>
        <v>4338</v>
      </c>
      <c r="G36" s="269">
        <f t="shared" si="2"/>
        <v>3246</v>
      </c>
      <c r="H36" s="43"/>
      <c r="I36" s="647"/>
      <c r="J36" s="647"/>
      <c r="K36" s="648"/>
    </row>
    <row r="37" spans="2:11" ht="41.25" customHeight="1">
      <c r="B37" s="144" t="s">
        <v>1247</v>
      </c>
      <c r="C37" s="144" t="s">
        <v>1842</v>
      </c>
      <c r="D37" s="679" t="s">
        <v>1248</v>
      </c>
      <c r="E37" s="679">
        <f t="shared" si="3"/>
        <v>60</v>
      </c>
      <c r="F37" s="672">
        <f t="shared" si="1"/>
        <v>15862</v>
      </c>
      <c r="G37" s="269">
        <f t="shared" si="2"/>
        <v>11868</v>
      </c>
      <c r="H37" s="43"/>
      <c r="I37" s="647"/>
      <c r="J37" s="647"/>
      <c r="K37" s="648"/>
    </row>
    <row r="38" spans="2:11" ht="41.25" customHeight="1" thickBot="1">
      <c r="B38" s="23" t="s">
        <v>225</v>
      </c>
      <c r="C38" s="23" t="s">
        <v>1941</v>
      </c>
      <c r="D38" s="343" t="s">
        <v>200</v>
      </c>
      <c r="E38" s="343">
        <f t="shared" si="3"/>
        <v>15</v>
      </c>
      <c r="F38" s="369">
        <f t="shared" si="1"/>
        <v>5867</v>
      </c>
      <c r="G38" s="223">
        <f>ROUNDUP(CEILING(F38*(1-скидка),1)*(1+наценка),1)</f>
        <v>4390</v>
      </c>
      <c r="H38" s="43"/>
      <c r="I38" s="647"/>
      <c r="J38" s="647"/>
      <c r="K38" s="648"/>
    </row>
    <row r="39" spans="2:11" ht="41.25" customHeight="1">
      <c r="B39" s="50"/>
      <c r="C39" s="687"/>
      <c r="D39" s="51"/>
      <c r="E39" s="51"/>
      <c r="F39" s="52"/>
      <c r="G39" s="52"/>
      <c r="H39" s="43"/>
      <c r="I39" s="272"/>
      <c r="J39" s="272"/>
      <c r="K39" s="46"/>
    </row>
    <row r="40" spans="2:11" ht="41.25" customHeight="1">
      <c r="B40" s="50"/>
      <c r="C40" s="687"/>
      <c r="D40" s="51"/>
      <c r="E40" s="51"/>
      <c r="F40" s="52"/>
      <c r="G40" s="52"/>
      <c r="H40" s="43"/>
      <c r="I40" s="272"/>
      <c r="J40" s="272"/>
      <c r="K40" s="46"/>
    </row>
    <row r="41" spans="2:11" ht="41.25" customHeight="1">
      <c r="B41" s="50"/>
      <c r="C41" s="687"/>
      <c r="D41" s="51"/>
      <c r="E41" s="51"/>
      <c r="F41" s="52"/>
      <c r="G41" s="52"/>
      <c r="H41" s="43"/>
      <c r="I41" s="272"/>
      <c r="J41" s="272"/>
      <c r="K41" s="46"/>
    </row>
    <row r="42" spans="2:11" ht="41.25" customHeight="1">
      <c r="B42" s="50"/>
      <c r="C42" s="687"/>
      <c r="D42" s="51"/>
      <c r="E42" s="51"/>
      <c r="F42" s="52"/>
      <c r="G42" s="52"/>
      <c r="H42" s="43"/>
      <c r="I42" s="367"/>
      <c r="J42" s="367"/>
      <c r="K42" s="46"/>
    </row>
    <row r="43" spans="2:11" ht="41.25" customHeight="1">
      <c r="B43" s="50"/>
      <c r="C43" s="687"/>
      <c r="D43" s="51"/>
      <c r="E43" s="51"/>
      <c r="F43" s="52"/>
      <c r="G43" s="52"/>
      <c r="H43" s="43"/>
      <c r="I43" s="367"/>
      <c r="J43" s="367"/>
      <c r="K43" s="46"/>
    </row>
    <row r="44" spans="2:11" ht="41.25" customHeight="1">
      <c r="B44" s="50"/>
      <c r="C44" s="687"/>
      <c r="D44" s="51"/>
      <c r="E44" s="51"/>
      <c r="F44" s="52"/>
      <c r="G44" s="52"/>
      <c r="H44" s="43"/>
      <c r="I44" s="367"/>
      <c r="J44" s="367"/>
      <c r="K44" s="46"/>
    </row>
    <row r="45" spans="2:11" ht="41.25" customHeight="1">
      <c r="B45" s="50"/>
      <c r="C45" s="687"/>
      <c r="D45" s="51"/>
      <c r="E45" s="51"/>
      <c r="F45" s="52"/>
      <c r="G45" s="52"/>
      <c r="H45" s="43"/>
      <c r="I45" s="272"/>
      <c r="J45" s="272"/>
      <c r="K45" s="46"/>
    </row>
    <row r="46" spans="2:11" ht="41.25" customHeight="1">
      <c r="B46" s="50"/>
      <c r="C46" s="687"/>
      <c r="D46" s="51"/>
      <c r="E46" s="51"/>
      <c r="F46" s="52"/>
      <c r="G46" s="52"/>
      <c r="H46" s="43"/>
      <c r="I46" s="354"/>
      <c r="J46" s="354"/>
      <c r="K46" s="46"/>
    </row>
    <row r="47" spans="2:11" ht="41.25" customHeight="1">
      <c r="B47" s="50"/>
      <c r="C47" s="687"/>
      <c r="D47" s="51"/>
      <c r="E47" s="51"/>
      <c r="F47" s="52"/>
      <c r="G47" s="52"/>
      <c r="H47" s="43"/>
      <c r="I47" s="354"/>
      <c r="J47" s="354"/>
      <c r="K47" s="46"/>
    </row>
    <row r="48" spans="2:11" ht="41.25" customHeight="1">
      <c r="B48" s="50"/>
      <c r="C48" s="687"/>
      <c r="D48" s="51"/>
      <c r="E48" s="51"/>
      <c r="F48" s="52"/>
      <c r="G48" s="52"/>
      <c r="H48" s="43"/>
      <c r="I48" s="354"/>
      <c r="J48" s="354"/>
      <c r="K48" s="46"/>
    </row>
    <row r="49" spans="2:11" ht="41.25" customHeight="1">
      <c r="B49" s="50"/>
      <c r="C49" s="687"/>
      <c r="D49" s="51"/>
      <c r="E49" s="51"/>
      <c r="F49" s="52"/>
      <c r="G49" s="52"/>
      <c r="H49" s="43"/>
      <c r="I49" s="354"/>
      <c r="J49" s="354"/>
      <c r="K49" s="46"/>
    </row>
    <row r="50" spans="2:11" ht="41.25" customHeight="1">
      <c r="B50" s="50"/>
      <c r="C50" s="687"/>
      <c r="D50" s="51"/>
      <c r="E50" s="51"/>
      <c r="F50" s="52"/>
      <c r="G50" s="52"/>
      <c r="H50" s="43"/>
      <c r="I50" s="272"/>
      <c r="J50" s="272"/>
      <c r="K50" s="46"/>
    </row>
    <row r="51" spans="2:11" ht="41.25" customHeight="1">
      <c r="B51" s="50"/>
      <c r="C51" s="687"/>
      <c r="D51" s="51"/>
      <c r="E51" s="51"/>
      <c r="F51" s="52"/>
      <c r="G51" s="52"/>
      <c r="H51" s="43"/>
      <c r="I51" s="272"/>
      <c r="J51" s="272"/>
      <c r="K51" s="46"/>
    </row>
    <row r="52" spans="2:11" ht="41.25" customHeight="1">
      <c r="B52" s="50"/>
      <c r="C52" s="687"/>
      <c r="D52" s="51"/>
      <c r="E52" s="51"/>
      <c r="F52" s="52"/>
      <c r="G52" s="52"/>
      <c r="H52" s="43"/>
      <c r="I52" s="272"/>
      <c r="J52" s="272"/>
      <c r="K52" s="46"/>
    </row>
    <row r="53" spans="2:11" ht="41.25" customHeight="1">
      <c r="B53" s="50"/>
      <c r="C53" s="687"/>
      <c r="D53" s="51"/>
      <c r="E53" s="51"/>
      <c r="F53" s="52"/>
      <c r="G53" s="52"/>
      <c r="H53" s="43"/>
      <c r="I53" s="367"/>
      <c r="J53" s="367"/>
      <c r="K53" s="46"/>
    </row>
    <row r="54" spans="2:11" ht="41.25" customHeight="1">
      <c r="B54" s="50"/>
      <c r="C54" s="687"/>
      <c r="D54" s="51"/>
      <c r="E54" s="51"/>
      <c r="F54" s="52"/>
      <c r="G54" s="52"/>
      <c r="H54" s="43"/>
      <c r="I54" s="272"/>
      <c r="J54" s="272"/>
      <c r="K54" s="46"/>
    </row>
    <row r="55" spans="2:11" ht="41.25" customHeight="1">
      <c r="B55" s="50"/>
      <c r="C55" s="687"/>
      <c r="D55" s="51"/>
      <c r="E55" s="51"/>
      <c r="F55" s="52"/>
      <c r="G55" s="52"/>
      <c r="H55" s="43"/>
      <c r="I55" s="272"/>
      <c r="J55" s="272"/>
      <c r="K55" s="46"/>
    </row>
    <row r="56" spans="2:11" ht="41.25" customHeight="1">
      <c r="B56" s="50"/>
      <c r="C56" s="687"/>
      <c r="D56" s="51"/>
      <c r="E56" s="51"/>
      <c r="F56" s="52"/>
      <c r="G56" s="52"/>
      <c r="H56" s="43"/>
      <c r="I56" s="367"/>
      <c r="J56" s="367"/>
      <c r="K56" s="46"/>
    </row>
    <row r="57" spans="2:11" ht="41.25" customHeight="1">
      <c r="B57" s="50"/>
      <c r="C57" s="687"/>
      <c r="D57" s="51"/>
      <c r="E57" s="51"/>
      <c r="F57" s="52"/>
      <c r="G57" s="52"/>
      <c r="H57" s="43"/>
      <c r="I57" s="367"/>
      <c r="J57" s="367"/>
      <c r="K57" s="46"/>
    </row>
    <row r="58" spans="2:11" ht="41.25" customHeight="1">
      <c r="B58" s="50"/>
      <c r="C58" s="687"/>
      <c r="D58" s="51"/>
      <c r="E58" s="51"/>
      <c r="F58" s="52"/>
      <c r="G58" s="52"/>
      <c r="H58" s="43"/>
      <c r="I58" s="272"/>
      <c r="J58" s="272"/>
      <c r="K58" s="46"/>
    </row>
    <row r="59" spans="2:11" ht="41.25" customHeight="1">
      <c r="B59" s="50"/>
      <c r="C59" s="687"/>
      <c r="D59" s="51"/>
      <c r="E59" s="51"/>
      <c r="F59" s="52"/>
      <c r="G59" s="52"/>
      <c r="H59" s="43"/>
      <c r="I59" s="43"/>
      <c r="J59" s="43"/>
      <c r="K59" s="44"/>
    </row>
    <row r="60" spans="2:11" ht="41.25" customHeight="1">
      <c r="B60" s="50"/>
      <c r="C60" s="687"/>
      <c r="D60" s="51"/>
      <c r="E60" s="51"/>
      <c r="F60" s="52"/>
      <c r="G60" s="52"/>
      <c r="H60" s="43"/>
      <c r="I60" s="43"/>
      <c r="J60" s="43"/>
      <c r="K60" s="44"/>
    </row>
    <row r="61" spans="2:11" ht="41.25" customHeight="1">
      <c r="B61" s="50"/>
      <c r="C61" s="687"/>
      <c r="D61" s="51"/>
      <c r="E61" s="51"/>
      <c r="F61" s="52"/>
      <c r="G61" s="52"/>
      <c r="H61" s="43"/>
      <c r="I61" s="43"/>
      <c r="J61" s="43"/>
      <c r="K61" s="44"/>
    </row>
    <row r="62" spans="2:11" ht="41.25" customHeight="1">
      <c r="B62" s="50"/>
      <c r="C62" s="687"/>
      <c r="D62" s="51"/>
      <c r="E62" s="51"/>
      <c r="F62" s="52"/>
      <c r="G62" s="52"/>
      <c r="H62" s="43"/>
      <c r="I62" s="43"/>
      <c r="J62" s="43"/>
      <c r="K62" s="44"/>
    </row>
    <row r="63" spans="2:11" ht="41.25" customHeight="1">
      <c r="B63" s="50"/>
      <c r="C63" s="687"/>
      <c r="D63" s="51"/>
      <c r="E63" s="51"/>
      <c r="F63" s="52"/>
      <c r="G63" s="52"/>
      <c r="H63" s="43"/>
      <c r="I63" s="43"/>
      <c r="J63" s="43"/>
      <c r="K63" s="44"/>
    </row>
    <row r="64" spans="2:11" ht="41.25" customHeight="1">
      <c r="B64" s="50"/>
      <c r="C64" s="687"/>
      <c r="D64" s="51"/>
      <c r="E64" s="51"/>
      <c r="F64" s="52"/>
      <c r="G64" s="52"/>
      <c r="H64" s="43"/>
      <c r="I64" s="43"/>
      <c r="J64" s="43"/>
      <c r="K64" s="44"/>
    </row>
    <row r="65" spans="2:11" ht="41.25" customHeight="1">
      <c r="B65" s="50"/>
      <c r="C65" s="687"/>
      <c r="D65" s="51"/>
      <c r="E65" s="51"/>
      <c r="F65" s="52"/>
      <c r="G65" s="52"/>
      <c r="H65" s="43"/>
      <c r="I65" s="43"/>
      <c r="J65" s="43"/>
      <c r="K65" s="44"/>
    </row>
    <row r="66" spans="2:11" ht="41.25" customHeight="1">
      <c r="B66" s="50"/>
      <c r="C66" s="687"/>
      <c r="D66" s="51"/>
      <c r="E66" s="51"/>
      <c r="F66" s="52"/>
      <c r="G66" s="52"/>
      <c r="H66" s="43"/>
      <c r="I66" s="43"/>
      <c r="J66" s="43"/>
      <c r="K66" s="44"/>
    </row>
    <row r="67" spans="2:11" ht="41.25" customHeight="1">
      <c r="B67" s="50"/>
      <c r="C67" s="687"/>
      <c r="D67" s="51"/>
      <c r="E67" s="51"/>
      <c r="F67" s="52"/>
      <c r="G67" s="52"/>
      <c r="H67" s="43"/>
      <c r="I67" s="43"/>
      <c r="J67" s="43"/>
      <c r="K67" s="44"/>
    </row>
    <row r="68" spans="2:11" ht="41.25" customHeight="1">
      <c r="B68" s="50"/>
      <c r="C68" s="687"/>
      <c r="D68" s="51"/>
      <c r="E68" s="51"/>
      <c r="F68" s="52"/>
      <c r="G68" s="52"/>
      <c r="H68" s="43"/>
      <c r="I68" s="43"/>
      <c r="J68" s="43"/>
      <c r="K68" s="44"/>
    </row>
    <row r="69" spans="2:11" ht="41.25" customHeight="1">
      <c r="B69" s="50"/>
      <c r="C69" s="687"/>
      <c r="D69" s="51"/>
      <c r="E69" s="51"/>
      <c r="F69" s="52"/>
      <c r="G69" s="52"/>
      <c r="H69" s="43"/>
      <c r="I69" s="43"/>
      <c r="J69" s="43"/>
      <c r="K69" s="44"/>
    </row>
    <row r="70" spans="2:11" ht="41.25" customHeight="1">
      <c r="B70" s="50"/>
      <c r="C70" s="687"/>
      <c r="D70" s="51"/>
      <c r="E70" s="51"/>
      <c r="F70" s="52"/>
      <c r="G70" s="52"/>
      <c r="H70" s="43"/>
      <c r="I70" s="43"/>
      <c r="J70" s="43"/>
      <c r="K70" s="44"/>
    </row>
    <row r="71" spans="2:11" ht="41.25" customHeight="1">
      <c r="B71" s="50"/>
      <c r="C71" s="687"/>
      <c r="D71" s="51"/>
      <c r="E71" s="51"/>
      <c r="F71" s="52"/>
      <c r="G71" s="52"/>
      <c r="H71" s="43"/>
      <c r="I71" s="43"/>
      <c r="J71" s="43"/>
      <c r="K71" s="44"/>
    </row>
    <row r="72" spans="2:11" ht="41.25" customHeight="1">
      <c r="B72" s="50"/>
      <c r="C72" s="687"/>
      <c r="D72" s="51"/>
      <c r="E72" s="51"/>
      <c r="F72" s="52"/>
      <c r="G72" s="52"/>
      <c r="H72" s="43"/>
      <c r="I72" s="43"/>
      <c r="J72" s="43"/>
      <c r="K72" s="44"/>
    </row>
    <row r="73" spans="2:11" ht="41.25" customHeight="1">
      <c r="B73" s="50"/>
      <c r="C73" s="687"/>
      <c r="D73" s="51"/>
      <c r="E73" s="51"/>
      <c r="F73" s="52"/>
      <c r="G73" s="52"/>
      <c r="H73" s="43"/>
      <c r="I73" s="43"/>
      <c r="J73" s="43"/>
      <c r="K73" s="44"/>
    </row>
    <row r="74" spans="2:11" ht="41.25" customHeight="1">
      <c r="B74" s="50"/>
      <c r="C74" s="687"/>
      <c r="D74" s="51"/>
      <c r="E74" s="51"/>
      <c r="F74" s="52"/>
      <c r="G74" s="52"/>
      <c r="H74" s="43"/>
      <c r="I74" s="43"/>
      <c r="J74" s="43"/>
      <c r="K74" s="44"/>
    </row>
    <row r="75" spans="2:11" ht="41.25" customHeight="1">
      <c r="B75" s="50"/>
      <c r="C75" s="687"/>
      <c r="D75" s="51"/>
      <c r="E75" s="51"/>
      <c r="F75" s="52"/>
      <c r="G75" s="52"/>
      <c r="H75" s="43"/>
      <c r="I75" s="43"/>
      <c r="J75" s="43"/>
      <c r="K75" s="44"/>
    </row>
    <row r="76" spans="2:11" ht="41.25" customHeight="1">
      <c r="B76" s="50"/>
      <c r="C76" s="687"/>
      <c r="D76" s="51"/>
      <c r="E76" s="51"/>
      <c r="F76" s="52"/>
      <c r="G76" s="52"/>
      <c r="H76" s="43"/>
      <c r="I76" s="43"/>
      <c r="J76" s="43"/>
      <c r="K76" s="44"/>
    </row>
    <row r="77" spans="2:11" ht="41.25" customHeight="1">
      <c r="B77" s="50"/>
      <c r="C77" s="687"/>
      <c r="D77" s="51"/>
      <c r="E77" s="51"/>
      <c r="F77" s="52"/>
      <c r="G77" s="52"/>
      <c r="H77" s="43"/>
      <c r="I77" s="43"/>
      <c r="J77" s="43"/>
      <c r="K77" s="44"/>
    </row>
    <row r="78" spans="2:11" ht="41.25" customHeight="1">
      <c r="B78" s="50"/>
      <c r="C78" s="687"/>
      <c r="D78" s="51"/>
      <c r="E78" s="51"/>
      <c r="F78" s="52"/>
      <c r="G78" s="52"/>
      <c r="H78" s="43"/>
      <c r="I78" s="43"/>
      <c r="J78" s="43"/>
      <c r="K78" s="44"/>
    </row>
    <row r="79" spans="2:11" ht="41.25" customHeight="1">
      <c r="B79" s="50"/>
      <c r="C79" s="687"/>
      <c r="D79" s="51"/>
      <c r="E79" s="51"/>
      <c r="F79" s="52"/>
      <c r="G79" s="52"/>
      <c r="H79" s="43"/>
      <c r="I79" s="43"/>
      <c r="J79" s="43"/>
      <c r="K79" s="44"/>
    </row>
    <row r="80" spans="2:11" ht="41.25" customHeight="1">
      <c r="B80" s="50"/>
      <c r="C80" s="687"/>
      <c r="D80" s="51"/>
      <c r="E80" s="51"/>
      <c r="F80" s="52"/>
      <c r="G80" s="52"/>
      <c r="H80" s="43"/>
      <c r="I80" s="43"/>
      <c r="J80" s="43"/>
      <c r="K80" s="44"/>
    </row>
    <row r="81" spans="2:11" ht="41.25" customHeight="1">
      <c r="B81" s="50"/>
      <c r="C81" s="687"/>
      <c r="D81" s="51"/>
      <c r="E81" s="51"/>
      <c r="F81" s="52"/>
      <c r="G81" s="52"/>
      <c r="H81" s="43"/>
      <c r="I81" s="43"/>
      <c r="J81" s="43"/>
      <c r="K81" s="44"/>
    </row>
    <row r="82" spans="2:11" ht="41.25" customHeight="1" thickBot="1">
      <c r="B82" s="53"/>
      <c r="C82" s="688"/>
      <c r="D82" s="54"/>
      <c r="E82" s="54"/>
      <c r="F82" s="55"/>
      <c r="G82" s="55"/>
      <c r="H82" s="43"/>
      <c r="I82" s="43"/>
      <c r="J82" s="43"/>
      <c r="K82" s="44"/>
    </row>
    <row r="83" spans="2:11" ht="41.25" customHeight="1"/>
    <row r="84" spans="2:11" ht="41.25" customHeight="1"/>
    <row r="85" spans="2:11" ht="41.25" customHeight="1"/>
    <row r="86" spans="2:11" ht="41.25" customHeight="1"/>
    <row r="87" spans="2:11" ht="41.25" customHeight="1"/>
    <row r="88" spans="2:11" ht="41.25" customHeight="1"/>
    <row r="89" spans="2:11" ht="41.25" customHeight="1"/>
    <row r="90" spans="2:11" ht="41.25" customHeight="1"/>
    <row r="91" spans="2:11" ht="41.25" customHeight="1"/>
    <row r="92" spans="2:11" ht="41.25" customHeight="1"/>
    <row r="93" spans="2:11" ht="41.25" customHeight="1"/>
    <row r="94" spans="2:11" ht="41.25" customHeight="1"/>
    <row r="95" spans="2:11" ht="41.25" customHeight="1"/>
    <row r="96" spans="2:11" ht="41.25" customHeight="1"/>
    <row r="97" ht="41.25" customHeight="1"/>
    <row r="98" ht="41.25" customHeight="1"/>
    <row r="99" ht="41.25" customHeight="1"/>
    <row r="100" ht="41.25" customHeight="1"/>
    <row r="101" ht="41.25" customHeight="1"/>
    <row r="102" ht="41.25" customHeight="1"/>
  </sheetData>
  <mergeCells count="24">
    <mergeCell ref="I10:K10"/>
    <mergeCell ref="I9:K9"/>
    <mergeCell ref="I7:K7"/>
    <mergeCell ref="I13:K13"/>
    <mergeCell ref="I14:K14"/>
    <mergeCell ref="I12:K12"/>
    <mergeCell ref="I11:K11"/>
    <mergeCell ref="D1:I1"/>
    <mergeCell ref="B3:K3"/>
    <mergeCell ref="B4:B6"/>
    <mergeCell ref="D4:D6"/>
    <mergeCell ref="E4:E6"/>
    <mergeCell ref="F4:F6"/>
    <mergeCell ref="G4:G6"/>
    <mergeCell ref="H4:K6"/>
    <mergeCell ref="C4:C6"/>
    <mergeCell ref="F2:I2"/>
    <mergeCell ref="I30:K32"/>
    <mergeCell ref="I26:K28"/>
    <mergeCell ref="I19:K19"/>
    <mergeCell ref="I15:K15"/>
    <mergeCell ref="I18:K18"/>
    <mergeCell ref="I16:K16"/>
    <mergeCell ref="I17:K17"/>
  </mergeCells>
  <phoneticPr fontId="65" type="noConversion"/>
  <hyperlinks>
    <hyperlink ref="B1" location="main!A1" display="НАЗАД" xr:uid="{00000000-0004-0000-0500-000000000000}"/>
  </hyperlinks>
  <printOptions horizontalCentered="1"/>
  <pageMargins left="0" right="0" top="0.39370078740157483" bottom="0.39370078740157483" header="0" footer="0"/>
  <pageSetup paperSize="9" scale="25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354305" r:id="rId4" name="TextBox1">
          <controlPr defaultSize="0" autoFill="0" autoLine="0" linkedCell="скидка!F3" r:id="rId5">
            <anchor moveWithCells="1">
              <from>
                <xdr:col>10</xdr:col>
                <xdr:colOff>3680460</xdr:colOff>
                <xdr:row>0</xdr:row>
                <xdr:rowOff>106680</xdr:rowOff>
              </from>
              <to>
                <xdr:col>10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354305" r:id="rId4" name="TextBox1"/>
      </mc:Fallback>
    </mc:AlternateContent>
    <mc:AlternateContent xmlns:mc="http://schemas.openxmlformats.org/markup-compatibility/2006">
      <mc:Choice Requires="x14">
        <control shapeId="354306" r:id="rId6" name="TextBox2">
          <controlPr defaultSize="0" autoFill="0" autoLine="0" linkedCell="скидка!F7" r:id="rId7">
            <anchor moveWithCells="1">
              <from>
                <xdr:col>10</xdr:col>
                <xdr:colOff>6553200</xdr:colOff>
                <xdr:row>0</xdr:row>
                <xdr:rowOff>106680</xdr:rowOff>
              </from>
              <to>
                <xdr:col>10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354306" r:id="rId6" name="TextBox2"/>
      </mc:Fallback>
    </mc:AlternateContent>
    <mc:AlternateContent xmlns:mc="http://schemas.openxmlformats.org/markup-compatibility/2006">
      <mc:Choice Requires="x14">
        <control shapeId="354307" r:id="rId8" name="Label1">
          <controlPr defaultSize="0" autoLine="0" r:id="rId9">
            <anchor moveWithCells="1">
              <from>
                <xdr:col>10</xdr:col>
                <xdr:colOff>2118360</xdr:colOff>
                <xdr:row>0</xdr:row>
                <xdr:rowOff>121920</xdr:rowOff>
              </from>
              <to>
                <xdr:col>10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354307" r:id="rId8" name="Label1"/>
      </mc:Fallback>
    </mc:AlternateContent>
    <mc:AlternateContent xmlns:mc="http://schemas.openxmlformats.org/markup-compatibility/2006">
      <mc:Choice Requires="x14">
        <control shapeId="354308" r:id="rId10" name="Label2">
          <controlPr defaultSize="0" autoLine="0" r:id="rId11">
            <anchor moveWithCells="1">
              <from>
                <xdr:col>10</xdr:col>
                <xdr:colOff>4991100</xdr:colOff>
                <xdr:row>0</xdr:row>
                <xdr:rowOff>121920</xdr:rowOff>
              </from>
              <to>
                <xdr:col>10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354308" r:id="rId10" name="Label2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34">
    <pageSetUpPr fitToPage="1"/>
  </sheetPr>
  <dimension ref="A1:J100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41.554687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221.4414062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спальня ЛЕЖЕР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448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431" t="s">
        <v>1</v>
      </c>
      <c r="C4" s="1391" t="s">
        <v>1255</v>
      </c>
      <c r="D4" s="1397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432"/>
      <c r="C5" s="1392"/>
      <c r="D5" s="1398"/>
      <c r="E5" s="1398"/>
      <c r="F5" s="1401"/>
      <c r="G5" s="1401"/>
      <c r="H5" s="1404"/>
      <c r="I5" s="1381"/>
      <c r="J5" s="1382"/>
    </row>
    <row r="6" spans="1:10" ht="41.25" customHeight="1" thickBot="1">
      <c r="B6" s="1433"/>
      <c r="C6" s="1393"/>
      <c r="D6" s="1399"/>
      <c r="E6" s="1434"/>
      <c r="F6" s="1401"/>
      <c r="G6" s="1401"/>
      <c r="H6" s="1405"/>
      <c r="I6" s="1383"/>
      <c r="J6" s="1384"/>
    </row>
    <row r="7" spans="1:10" ht="41.25" customHeight="1">
      <c r="B7" s="216" t="s">
        <v>449</v>
      </c>
      <c r="C7" s="181" t="s">
        <v>1382</v>
      </c>
      <c r="D7" s="165" t="s">
        <v>450</v>
      </c>
      <c r="E7" s="165">
        <f t="shared" ref="E7:E32" si="0">VLOOKUP(C7,Артикул,2,FALSE)</f>
        <v>75</v>
      </c>
      <c r="F7" s="371">
        <f>VLOOKUP(C7,Артикул,3,FALSE)</f>
        <v>19166</v>
      </c>
      <c r="G7" s="344">
        <f t="shared" ref="G7:G22" si="1">ROUNDUP(CEILING(F7*(1-скидка),1)*(1+наценка),1)</f>
        <v>14341</v>
      </c>
      <c r="H7" s="41"/>
      <c r="I7" s="1437" t="s">
        <v>3546</v>
      </c>
      <c r="J7" s="1438"/>
    </row>
    <row r="8" spans="1:10" ht="41.25" customHeight="1" thickBot="1">
      <c r="B8" s="188" t="s">
        <v>451</v>
      </c>
      <c r="C8" s="178" t="s">
        <v>1387</v>
      </c>
      <c r="D8" s="193" t="s">
        <v>452</v>
      </c>
      <c r="E8" s="193">
        <f t="shared" si="0"/>
        <v>85</v>
      </c>
      <c r="F8" s="159">
        <f>VLOOKUP(C8,Артикул,3,FALSE)</f>
        <v>24557</v>
      </c>
      <c r="G8" s="398">
        <f t="shared" si="1"/>
        <v>18374</v>
      </c>
      <c r="H8" s="43"/>
      <c r="I8" s="1408" t="s">
        <v>3333</v>
      </c>
      <c r="J8" s="1409"/>
    </row>
    <row r="9" spans="1:10" ht="41.25" customHeight="1">
      <c r="B9" s="216" t="s">
        <v>453</v>
      </c>
      <c r="C9" s="181" t="s">
        <v>1383</v>
      </c>
      <c r="D9" s="165" t="s">
        <v>454</v>
      </c>
      <c r="E9" s="165">
        <f t="shared" si="0"/>
        <v>75</v>
      </c>
      <c r="F9" s="400">
        <f>VLOOKUP(C9,Артикул,3,FALSE)</f>
        <v>26323</v>
      </c>
      <c r="G9" s="344">
        <f t="shared" si="1"/>
        <v>19695</v>
      </c>
      <c r="H9" s="43"/>
      <c r="I9" s="1408" t="s">
        <v>510</v>
      </c>
      <c r="J9" s="1409"/>
    </row>
    <row r="10" spans="1:10" ht="41.25" customHeight="1">
      <c r="B10" s="188" t="s">
        <v>455</v>
      </c>
      <c r="C10" s="178" t="s">
        <v>1384</v>
      </c>
      <c r="D10" s="193" t="s">
        <v>456</v>
      </c>
      <c r="E10" s="193">
        <f t="shared" si="0"/>
        <v>85</v>
      </c>
      <c r="F10" s="1441">
        <f>VLOOKUP(C10,Артикул,3,FALSE)</f>
        <v>29981</v>
      </c>
      <c r="G10" s="1445">
        <f t="shared" si="1"/>
        <v>22432</v>
      </c>
      <c r="H10" s="43"/>
      <c r="I10" s="1035" t="s">
        <v>380</v>
      </c>
      <c r="J10" s="1037" t="s">
        <v>511</v>
      </c>
    </row>
    <row r="11" spans="1:10" ht="41.25" customHeight="1">
      <c r="B11" s="188" t="s">
        <v>457</v>
      </c>
      <c r="C11" s="178" t="s">
        <v>1385</v>
      </c>
      <c r="D11" s="193" t="s">
        <v>450</v>
      </c>
      <c r="E11" s="193">
        <f t="shared" si="0"/>
        <v>95</v>
      </c>
      <c r="F11" s="1442"/>
      <c r="G11" s="1446"/>
      <c r="H11" s="43"/>
      <c r="I11" s="576"/>
      <c r="J11" s="1095" t="s">
        <v>512</v>
      </c>
    </row>
    <row r="12" spans="1:10" ht="41.25" customHeight="1">
      <c r="B12" s="188" t="s">
        <v>458</v>
      </c>
      <c r="C12" s="178" t="s">
        <v>1386</v>
      </c>
      <c r="D12" s="193" t="s">
        <v>459</v>
      </c>
      <c r="E12" s="193">
        <f t="shared" si="0"/>
        <v>105</v>
      </c>
      <c r="F12" s="1443"/>
      <c r="G12" s="1447"/>
      <c r="H12" s="43"/>
      <c r="I12" s="576"/>
      <c r="J12" s="1095" t="s">
        <v>513</v>
      </c>
    </row>
    <row r="13" spans="1:10" ht="41.25" customHeight="1">
      <c r="B13" s="239" t="s">
        <v>460</v>
      </c>
      <c r="C13" s="183" t="s">
        <v>1392</v>
      </c>
      <c r="D13" s="342" t="s">
        <v>454</v>
      </c>
      <c r="E13" s="342">
        <f t="shared" si="0"/>
        <v>100</v>
      </c>
      <c r="F13" s="675">
        <f>VLOOKUP(C13,Артикул,3,FALSE)</f>
        <v>36131</v>
      </c>
      <c r="G13" s="399">
        <f t="shared" si="1"/>
        <v>27034</v>
      </c>
      <c r="H13" s="43"/>
      <c r="I13" s="1096"/>
      <c r="J13" s="1037" t="s">
        <v>514</v>
      </c>
    </row>
    <row r="14" spans="1:10" ht="41.25" customHeight="1">
      <c r="B14" s="188" t="s">
        <v>461</v>
      </c>
      <c r="C14" s="178" t="s">
        <v>1393</v>
      </c>
      <c r="D14" s="193" t="s">
        <v>456</v>
      </c>
      <c r="E14" s="193">
        <f t="shared" si="0"/>
        <v>110</v>
      </c>
      <c r="F14" s="1441">
        <f>VLOOKUP(C14,Артикул,3,FALSE)</f>
        <v>39791</v>
      </c>
      <c r="G14" s="1445">
        <f t="shared" si="1"/>
        <v>29772</v>
      </c>
      <c r="H14" s="43"/>
      <c r="I14" s="1031"/>
      <c r="J14" s="1095" t="s">
        <v>515</v>
      </c>
    </row>
    <row r="15" spans="1:10" ht="41.25" customHeight="1">
      <c r="B15" s="188" t="s">
        <v>462</v>
      </c>
      <c r="C15" s="178" t="s">
        <v>1394</v>
      </c>
      <c r="D15" s="193" t="s">
        <v>450</v>
      </c>
      <c r="E15" s="193">
        <f t="shared" si="0"/>
        <v>120</v>
      </c>
      <c r="F15" s="1442"/>
      <c r="G15" s="1446"/>
      <c r="H15" s="43"/>
      <c r="I15" s="1097"/>
      <c r="J15" s="1095" t="s">
        <v>516</v>
      </c>
    </row>
    <row r="16" spans="1:10" ht="41.25" customHeight="1" thickBot="1">
      <c r="B16" s="217" t="s">
        <v>463</v>
      </c>
      <c r="C16" s="215" t="s">
        <v>1395</v>
      </c>
      <c r="D16" s="133" t="s">
        <v>459</v>
      </c>
      <c r="E16" s="133">
        <f t="shared" si="0"/>
        <v>130</v>
      </c>
      <c r="F16" s="1444"/>
      <c r="G16" s="1448"/>
      <c r="H16" s="43"/>
      <c r="I16" s="599"/>
      <c r="J16" s="1037" t="s">
        <v>3334</v>
      </c>
    </row>
    <row r="17" spans="2:10" ht="41.25" customHeight="1">
      <c r="B17" s="216" t="s">
        <v>464</v>
      </c>
      <c r="C17" s="181" t="s">
        <v>1388</v>
      </c>
      <c r="D17" s="165" t="s">
        <v>465</v>
      </c>
      <c r="E17" s="333">
        <f t="shared" si="0"/>
        <v>85</v>
      </c>
      <c r="F17" s="400">
        <f>VLOOKUP(C17,Артикул,3,FALSE)</f>
        <v>30890</v>
      </c>
      <c r="G17" s="399">
        <f t="shared" si="1"/>
        <v>23112</v>
      </c>
      <c r="H17" s="43"/>
      <c r="I17" s="1406" t="s">
        <v>517</v>
      </c>
      <c r="J17" s="1407"/>
    </row>
    <row r="18" spans="2:10" ht="41.25" customHeight="1">
      <c r="B18" s="188" t="s">
        <v>466</v>
      </c>
      <c r="C18" s="178" t="s">
        <v>1389</v>
      </c>
      <c r="D18" s="193" t="s">
        <v>467</v>
      </c>
      <c r="E18" s="334">
        <f t="shared" si="0"/>
        <v>95</v>
      </c>
      <c r="F18" s="1441">
        <f>VLOOKUP(C18,Артикул,3,FALSE)</f>
        <v>35390</v>
      </c>
      <c r="G18" s="1445">
        <f t="shared" si="1"/>
        <v>26479</v>
      </c>
      <c r="H18" s="43"/>
      <c r="I18" s="1406" t="s">
        <v>125</v>
      </c>
      <c r="J18" s="1407"/>
    </row>
    <row r="19" spans="2:10" ht="41.25" customHeight="1">
      <c r="B19" s="188" t="s">
        <v>468</v>
      </c>
      <c r="C19" s="178" t="s">
        <v>1390</v>
      </c>
      <c r="D19" s="193" t="s">
        <v>452</v>
      </c>
      <c r="E19" s="334">
        <f t="shared" si="0"/>
        <v>105</v>
      </c>
      <c r="F19" s="1442"/>
      <c r="G19" s="1446"/>
      <c r="H19" s="43"/>
      <c r="I19" s="604" t="s">
        <v>1075</v>
      </c>
      <c r="J19" s="578"/>
    </row>
    <row r="20" spans="2:10" ht="41.25" customHeight="1">
      <c r="B20" s="331" t="s">
        <v>469</v>
      </c>
      <c r="C20" s="337" t="s">
        <v>1391</v>
      </c>
      <c r="D20" s="299" t="s">
        <v>470</v>
      </c>
      <c r="E20" s="335">
        <f t="shared" si="0"/>
        <v>115</v>
      </c>
      <c r="F20" s="1443"/>
      <c r="G20" s="1447"/>
      <c r="H20" s="43"/>
      <c r="I20" s="1406" t="s">
        <v>1076</v>
      </c>
      <c r="J20" s="1407"/>
    </row>
    <row r="21" spans="2:10" ht="41.25" customHeight="1">
      <c r="B21" s="188" t="s">
        <v>471</v>
      </c>
      <c r="C21" s="178" t="s">
        <v>1396</v>
      </c>
      <c r="D21" s="193" t="s">
        <v>465</v>
      </c>
      <c r="E21" s="334">
        <f t="shared" si="0"/>
        <v>110</v>
      </c>
      <c r="F21" s="159">
        <f>VLOOKUP(C21,Артикул,3,FALSE)</f>
        <v>40694</v>
      </c>
      <c r="G21" s="399">
        <f t="shared" si="1"/>
        <v>30448</v>
      </c>
      <c r="H21" s="43"/>
      <c r="I21" s="1439"/>
      <c r="J21" s="1440"/>
    </row>
    <row r="22" spans="2:10" ht="41.25" customHeight="1">
      <c r="B22" s="188" t="s">
        <v>472</v>
      </c>
      <c r="C22" s="178" t="s">
        <v>1397</v>
      </c>
      <c r="D22" s="193" t="s">
        <v>467</v>
      </c>
      <c r="E22" s="334">
        <f t="shared" si="0"/>
        <v>120</v>
      </c>
      <c r="F22" s="1441">
        <f>VLOOKUP(C22,Артикул,3,FALSE)</f>
        <v>45194</v>
      </c>
      <c r="G22" s="1445">
        <f t="shared" si="1"/>
        <v>33815</v>
      </c>
      <c r="H22" s="43"/>
      <c r="I22" s="604" t="s">
        <v>7</v>
      </c>
      <c r="J22" s="605"/>
    </row>
    <row r="23" spans="2:10" ht="41.25" customHeight="1">
      <c r="B23" s="188" t="s">
        <v>473</v>
      </c>
      <c r="C23" s="178" t="s">
        <v>1398</v>
      </c>
      <c r="D23" s="193" t="s">
        <v>452</v>
      </c>
      <c r="E23" s="334">
        <f t="shared" si="0"/>
        <v>130</v>
      </c>
      <c r="F23" s="1442"/>
      <c r="G23" s="1446"/>
      <c r="H23" s="43"/>
      <c r="I23" s="1439" t="s">
        <v>518</v>
      </c>
      <c r="J23" s="1440"/>
    </row>
    <row r="24" spans="2:10" ht="41.25" customHeight="1" thickBot="1">
      <c r="B24" s="217" t="s">
        <v>474</v>
      </c>
      <c r="C24" s="215" t="s">
        <v>1399</v>
      </c>
      <c r="D24" s="133" t="s">
        <v>470</v>
      </c>
      <c r="E24" s="336">
        <f t="shared" si="0"/>
        <v>140</v>
      </c>
      <c r="F24" s="1444"/>
      <c r="G24" s="1448"/>
      <c r="H24" s="43"/>
      <c r="I24" s="597"/>
      <c r="J24" s="606"/>
    </row>
    <row r="25" spans="2:10" ht="41.25" customHeight="1">
      <c r="B25" s="713" t="s">
        <v>1138</v>
      </c>
      <c r="C25" s="555" t="s">
        <v>1404</v>
      </c>
      <c r="D25" s="533" t="s">
        <v>1139</v>
      </c>
      <c r="E25" s="533">
        <f t="shared" si="0"/>
        <v>160</v>
      </c>
      <c r="F25" s="415">
        <f t="shared" ref="F25:F66" si="2">VLOOKUP(C25,Артикул,3,FALSE)</f>
        <v>33943</v>
      </c>
      <c r="G25" s="609">
        <f t="shared" ref="G25:G64" si="3">ROUNDUP(CEILING(F25*(1-скидка),1)*(1+наценка),1)</f>
        <v>25397</v>
      </c>
      <c r="H25" s="43"/>
      <c r="I25" s="1435" t="s">
        <v>383</v>
      </c>
      <c r="J25" s="1436"/>
    </row>
    <row r="26" spans="2:10" ht="41.25" customHeight="1">
      <c r="B26" s="714" t="s">
        <v>475</v>
      </c>
      <c r="C26" s="556" t="s">
        <v>1405</v>
      </c>
      <c r="D26" s="536" t="s">
        <v>476</v>
      </c>
      <c r="E26" s="536">
        <f t="shared" si="0"/>
        <v>170</v>
      </c>
      <c r="F26" s="430">
        <f t="shared" si="2"/>
        <v>37221</v>
      </c>
      <c r="G26" s="610">
        <f>ROUNDUP(CEILING(F26*(1-скидка),1)*(1+наценка),1)</f>
        <v>27849</v>
      </c>
      <c r="H26" s="43"/>
      <c r="I26" s="1406" t="s">
        <v>1078</v>
      </c>
      <c r="J26" s="1407"/>
    </row>
    <row r="27" spans="2:10" ht="41.25" customHeight="1">
      <c r="B27" s="714" t="s">
        <v>1140</v>
      </c>
      <c r="C27" s="556" t="s">
        <v>1406</v>
      </c>
      <c r="D27" s="536" t="s">
        <v>1141</v>
      </c>
      <c r="E27" s="536">
        <f t="shared" si="0"/>
        <v>225</v>
      </c>
      <c r="F27" s="430">
        <f t="shared" si="2"/>
        <v>46853</v>
      </c>
      <c r="G27" s="610">
        <f t="shared" si="3"/>
        <v>35056</v>
      </c>
      <c r="H27" s="43"/>
      <c r="I27" s="1209"/>
      <c r="J27" s="1210"/>
    </row>
    <row r="28" spans="2:10" ht="41.25" customHeight="1">
      <c r="B28" s="714" t="s">
        <v>477</v>
      </c>
      <c r="C28" s="556" t="s">
        <v>1407</v>
      </c>
      <c r="D28" s="536" t="s">
        <v>478</v>
      </c>
      <c r="E28" s="536">
        <f t="shared" si="0"/>
        <v>245</v>
      </c>
      <c r="F28" s="430">
        <f t="shared" si="2"/>
        <v>51464</v>
      </c>
      <c r="G28" s="610">
        <f>ROUNDUP(CEILING(F28*(1-скидка),1)*(1+наценка),1)</f>
        <v>38506</v>
      </c>
      <c r="H28" s="43"/>
      <c r="I28" s="1413" t="s">
        <v>877</v>
      </c>
      <c r="J28" s="1414"/>
    </row>
    <row r="29" spans="2:10" ht="41.25" customHeight="1">
      <c r="B29" s="714" t="s">
        <v>1142</v>
      </c>
      <c r="C29" s="556" t="s">
        <v>1408</v>
      </c>
      <c r="D29" s="536" t="s">
        <v>1141</v>
      </c>
      <c r="E29" s="536">
        <f t="shared" si="0"/>
        <v>250</v>
      </c>
      <c r="F29" s="430">
        <f t="shared" si="2"/>
        <v>53085</v>
      </c>
      <c r="G29" s="610">
        <f t="shared" si="3"/>
        <v>39719</v>
      </c>
      <c r="H29" s="43"/>
      <c r="I29" s="1413"/>
      <c r="J29" s="1414"/>
    </row>
    <row r="30" spans="2:10" ht="41.25" customHeight="1">
      <c r="B30" s="714" t="s">
        <v>1143</v>
      </c>
      <c r="C30" s="556" t="s">
        <v>1409</v>
      </c>
      <c r="D30" s="536" t="s">
        <v>478</v>
      </c>
      <c r="E30" s="536">
        <f t="shared" si="0"/>
        <v>265</v>
      </c>
      <c r="F30" s="430">
        <f t="shared" si="2"/>
        <v>54791</v>
      </c>
      <c r="G30" s="610">
        <f t="shared" si="3"/>
        <v>40995</v>
      </c>
      <c r="H30" s="43"/>
      <c r="I30" s="597"/>
      <c r="J30" s="606"/>
    </row>
    <row r="31" spans="2:10" ht="41.25" customHeight="1">
      <c r="B31" s="714" t="s">
        <v>1144</v>
      </c>
      <c r="C31" s="556" t="s">
        <v>1410</v>
      </c>
      <c r="D31" s="536" t="s">
        <v>480</v>
      </c>
      <c r="E31" s="536">
        <f t="shared" si="0"/>
        <v>125</v>
      </c>
      <c r="F31" s="430">
        <f t="shared" si="2"/>
        <v>26881</v>
      </c>
      <c r="G31" s="610">
        <f t="shared" si="3"/>
        <v>20113</v>
      </c>
      <c r="H31" s="43"/>
      <c r="I31" s="597"/>
      <c r="J31" s="606"/>
    </row>
    <row r="32" spans="2:10" ht="41.25" customHeight="1">
      <c r="B32" s="714" t="s">
        <v>1145</v>
      </c>
      <c r="C32" s="556" t="s">
        <v>1411</v>
      </c>
      <c r="D32" s="536" t="s">
        <v>482</v>
      </c>
      <c r="E32" s="536">
        <f t="shared" si="0"/>
        <v>140</v>
      </c>
      <c r="F32" s="430">
        <f t="shared" si="2"/>
        <v>28575</v>
      </c>
      <c r="G32" s="610">
        <f t="shared" si="3"/>
        <v>21380</v>
      </c>
      <c r="H32" s="43"/>
      <c r="I32" s="597"/>
      <c r="J32" s="606"/>
    </row>
    <row r="33" spans="2:10" ht="41.25" customHeight="1">
      <c r="B33" s="714" t="s">
        <v>479</v>
      </c>
      <c r="C33" s="556" t="s">
        <v>1412</v>
      </c>
      <c r="D33" s="536" t="s">
        <v>480</v>
      </c>
      <c r="E33" s="536">
        <f t="shared" ref="E33:E66" si="4">VLOOKUP(C33,Артикул,2,FALSE)</f>
        <v>95</v>
      </c>
      <c r="F33" s="430">
        <f t="shared" si="2"/>
        <v>22600</v>
      </c>
      <c r="G33" s="610">
        <f t="shared" ref="G33:G38" si="5">ROUNDUP(CEILING(F33*(1-скидка),1)*(1+наценка),1)</f>
        <v>16910</v>
      </c>
      <c r="H33" s="43"/>
      <c r="I33" s="597"/>
      <c r="J33" s="606"/>
    </row>
    <row r="34" spans="2:10" ht="41.25" customHeight="1">
      <c r="B34" s="714" t="s">
        <v>481</v>
      </c>
      <c r="C34" s="556" t="s">
        <v>1413</v>
      </c>
      <c r="D34" s="536" t="s">
        <v>482</v>
      </c>
      <c r="E34" s="536">
        <f t="shared" si="4"/>
        <v>120</v>
      </c>
      <c r="F34" s="430">
        <f t="shared" si="2"/>
        <v>24172</v>
      </c>
      <c r="G34" s="610">
        <f t="shared" si="5"/>
        <v>18086</v>
      </c>
      <c r="H34" s="43"/>
      <c r="I34" s="597"/>
      <c r="J34" s="606"/>
    </row>
    <row r="35" spans="2:10" ht="41.25" customHeight="1">
      <c r="B35" s="714" t="s">
        <v>483</v>
      </c>
      <c r="C35" s="556" t="s">
        <v>1414</v>
      </c>
      <c r="D35" s="536" t="s">
        <v>484</v>
      </c>
      <c r="E35" s="536">
        <f t="shared" si="4"/>
        <v>145</v>
      </c>
      <c r="F35" s="430">
        <f t="shared" si="2"/>
        <v>25807</v>
      </c>
      <c r="G35" s="610">
        <f t="shared" si="5"/>
        <v>19309</v>
      </c>
      <c r="H35" s="43"/>
      <c r="I35" s="597"/>
      <c r="J35" s="606"/>
    </row>
    <row r="36" spans="2:10" ht="41.25" customHeight="1">
      <c r="B36" s="714" t="s">
        <v>485</v>
      </c>
      <c r="C36" s="556" t="s">
        <v>1415</v>
      </c>
      <c r="D36" s="536" t="s">
        <v>486</v>
      </c>
      <c r="E36" s="536">
        <f t="shared" si="4"/>
        <v>70</v>
      </c>
      <c r="F36" s="430">
        <f t="shared" si="2"/>
        <v>15557</v>
      </c>
      <c r="G36" s="610">
        <f t="shared" si="5"/>
        <v>11640</v>
      </c>
      <c r="H36" s="43"/>
      <c r="I36" s="597"/>
      <c r="J36" s="606"/>
    </row>
    <row r="37" spans="2:10" ht="41.25" customHeight="1">
      <c r="B37" s="714" t="s">
        <v>487</v>
      </c>
      <c r="C37" s="556" t="s">
        <v>1416</v>
      </c>
      <c r="D37" s="536" t="s">
        <v>488</v>
      </c>
      <c r="E37" s="536">
        <f t="shared" si="4"/>
        <v>80</v>
      </c>
      <c r="F37" s="430">
        <f t="shared" si="2"/>
        <v>14760</v>
      </c>
      <c r="G37" s="610">
        <f t="shared" si="5"/>
        <v>11044</v>
      </c>
      <c r="H37" s="43"/>
      <c r="I37" s="597"/>
      <c r="J37" s="606"/>
    </row>
    <row r="38" spans="2:10" ht="41.25" customHeight="1">
      <c r="B38" s="714" t="s">
        <v>489</v>
      </c>
      <c r="C38" s="556" t="s">
        <v>1417</v>
      </c>
      <c r="D38" s="536" t="s">
        <v>490</v>
      </c>
      <c r="E38" s="536">
        <f t="shared" si="4"/>
        <v>70</v>
      </c>
      <c r="F38" s="430">
        <f t="shared" si="2"/>
        <v>13775</v>
      </c>
      <c r="G38" s="610">
        <f t="shared" si="5"/>
        <v>10307</v>
      </c>
      <c r="H38" s="43"/>
      <c r="I38" s="597"/>
      <c r="J38" s="606"/>
    </row>
    <row r="39" spans="2:10" ht="41.25" customHeight="1">
      <c r="B39" s="714" t="s">
        <v>1146</v>
      </c>
      <c r="C39" s="556" t="s">
        <v>1418</v>
      </c>
      <c r="D39" s="536" t="s">
        <v>482</v>
      </c>
      <c r="E39" s="536">
        <f t="shared" si="4"/>
        <v>120</v>
      </c>
      <c r="F39" s="590">
        <f t="shared" si="2"/>
        <v>27150</v>
      </c>
      <c r="G39" s="610">
        <f t="shared" si="3"/>
        <v>20314</v>
      </c>
      <c r="H39" s="43"/>
      <c r="I39" s="597"/>
      <c r="J39" s="606"/>
    </row>
    <row r="40" spans="2:10" ht="41.25" customHeight="1">
      <c r="B40" s="714" t="s">
        <v>1147</v>
      </c>
      <c r="C40" s="556" t="s">
        <v>1419</v>
      </c>
      <c r="D40" s="536" t="s">
        <v>1033</v>
      </c>
      <c r="E40" s="536">
        <f t="shared" si="4"/>
        <v>165</v>
      </c>
      <c r="F40" s="590">
        <f t="shared" si="2"/>
        <v>34504</v>
      </c>
      <c r="G40" s="610">
        <f t="shared" si="3"/>
        <v>25816</v>
      </c>
      <c r="H40" s="43"/>
      <c r="I40" s="597"/>
      <c r="J40" s="606"/>
    </row>
    <row r="41" spans="2:10" ht="41.25" customHeight="1" thickBot="1">
      <c r="B41" s="715" t="s">
        <v>1148</v>
      </c>
      <c r="C41" s="558" t="s">
        <v>1420</v>
      </c>
      <c r="D41" s="542" t="s">
        <v>1033</v>
      </c>
      <c r="E41" s="542">
        <f t="shared" si="4"/>
        <v>175</v>
      </c>
      <c r="F41" s="594">
        <f t="shared" si="2"/>
        <v>35971</v>
      </c>
      <c r="G41" s="611">
        <f t="shared" si="3"/>
        <v>26914</v>
      </c>
      <c r="H41" s="43"/>
      <c r="I41" s="597"/>
      <c r="J41" s="606"/>
    </row>
    <row r="42" spans="2:10" ht="41.25" customHeight="1">
      <c r="B42" s="716" t="s">
        <v>1035</v>
      </c>
      <c r="C42" s="561" t="s">
        <v>1599</v>
      </c>
      <c r="D42" s="539" t="s">
        <v>1036</v>
      </c>
      <c r="E42" s="539">
        <f t="shared" si="4"/>
        <v>18</v>
      </c>
      <c r="F42" s="557">
        <f t="shared" si="2"/>
        <v>3615</v>
      </c>
      <c r="G42" s="615">
        <f t="shared" si="3"/>
        <v>2705</v>
      </c>
      <c r="H42" s="43"/>
      <c r="I42" s="597"/>
      <c r="J42" s="606"/>
    </row>
    <row r="43" spans="2:10" ht="41.25" customHeight="1">
      <c r="B43" s="716" t="s">
        <v>1037</v>
      </c>
      <c r="C43" s="561" t="s">
        <v>1600</v>
      </c>
      <c r="D43" s="536" t="s">
        <v>1038</v>
      </c>
      <c r="E43" s="539">
        <f t="shared" si="4"/>
        <v>19</v>
      </c>
      <c r="F43" s="557">
        <f t="shared" si="2"/>
        <v>3918</v>
      </c>
      <c r="G43" s="610">
        <f t="shared" si="3"/>
        <v>2932</v>
      </c>
      <c r="H43" s="43"/>
      <c r="I43" s="597"/>
      <c r="J43" s="606"/>
    </row>
    <row r="44" spans="2:10" ht="65.099999999999994" customHeight="1">
      <c r="B44" s="716" t="s">
        <v>1039</v>
      </c>
      <c r="C44" s="561" t="s">
        <v>1601</v>
      </c>
      <c r="D44" s="536" t="s">
        <v>1040</v>
      </c>
      <c r="E44" s="539">
        <f t="shared" si="4"/>
        <v>21</v>
      </c>
      <c r="F44" s="557">
        <f t="shared" si="2"/>
        <v>4224</v>
      </c>
      <c r="G44" s="610">
        <f t="shared" si="3"/>
        <v>3161</v>
      </c>
      <c r="H44" s="43"/>
      <c r="I44" s="597"/>
      <c r="J44" s="606"/>
    </row>
    <row r="45" spans="2:10" ht="65.099999999999994" customHeight="1">
      <c r="B45" s="716" t="s">
        <v>1041</v>
      </c>
      <c r="C45" s="561" t="s">
        <v>1602</v>
      </c>
      <c r="D45" s="536" t="s">
        <v>1042</v>
      </c>
      <c r="E45" s="539">
        <f t="shared" si="4"/>
        <v>22</v>
      </c>
      <c r="F45" s="557">
        <f t="shared" si="2"/>
        <v>4529</v>
      </c>
      <c r="G45" s="610">
        <f t="shared" si="3"/>
        <v>3389</v>
      </c>
      <c r="H45" s="43"/>
      <c r="I45" s="597"/>
      <c r="J45" s="606"/>
    </row>
    <row r="46" spans="2:10" ht="41.25" customHeight="1">
      <c r="B46" s="716" t="s">
        <v>1149</v>
      </c>
      <c r="C46" s="561" t="s">
        <v>1603</v>
      </c>
      <c r="D46" s="536" t="s">
        <v>1044</v>
      </c>
      <c r="E46" s="539">
        <f t="shared" si="4"/>
        <v>19</v>
      </c>
      <c r="F46" s="557">
        <f t="shared" si="2"/>
        <v>4059</v>
      </c>
      <c r="G46" s="610">
        <f t="shared" si="3"/>
        <v>3037</v>
      </c>
      <c r="H46" s="43"/>
      <c r="I46" s="597"/>
      <c r="J46" s="606"/>
    </row>
    <row r="47" spans="2:10" ht="41.25" customHeight="1" thickBot="1">
      <c r="B47" s="717" t="s">
        <v>1150</v>
      </c>
      <c r="C47" s="581" t="s">
        <v>1604</v>
      </c>
      <c r="D47" s="574" t="s">
        <v>1046</v>
      </c>
      <c r="E47" s="582">
        <f t="shared" si="4"/>
        <v>2</v>
      </c>
      <c r="F47" s="612">
        <f t="shared" si="2"/>
        <v>389</v>
      </c>
      <c r="G47" s="613">
        <f t="shared" si="3"/>
        <v>292</v>
      </c>
      <c r="H47" s="43"/>
      <c r="I47" s="597"/>
      <c r="J47" s="606"/>
    </row>
    <row r="48" spans="2:10" ht="41.25" customHeight="1">
      <c r="B48" s="718" t="s">
        <v>1151</v>
      </c>
      <c r="C48" s="562" t="s">
        <v>1574</v>
      </c>
      <c r="D48" s="564" t="s">
        <v>10</v>
      </c>
      <c r="E48" s="564">
        <f t="shared" si="4"/>
        <v>15</v>
      </c>
      <c r="F48" s="565">
        <f t="shared" si="2"/>
        <v>2333</v>
      </c>
      <c r="G48" s="609">
        <f t="shared" si="3"/>
        <v>1746</v>
      </c>
      <c r="H48" s="43"/>
      <c r="I48" s="1435"/>
      <c r="J48" s="1436"/>
    </row>
    <row r="49" spans="2:10" ht="41.25" customHeight="1">
      <c r="B49" s="719" t="s">
        <v>1152</v>
      </c>
      <c r="C49" s="403" t="s">
        <v>1575</v>
      </c>
      <c r="D49" s="567" t="s">
        <v>11</v>
      </c>
      <c r="E49" s="567">
        <f t="shared" si="4"/>
        <v>31</v>
      </c>
      <c r="F49" s="568">
        <f t="shared" si="2"/>
        <v>4328</v>
      </c>
      <c r="G49" s="610">
        <f t="shared" si="3"/>
        <v>3239</v>
      </c>
      <c r="H49" s="43"/>
      <c r="I49" s="1406"/>
      <c r="J49" s="1407"/>
    </row>
    <row r="50" spans="2:10" ht="41.25" customHeight="1">
      <c r="B50" s="719" t="s">
        <v>1153</v>
      </c>
      <c r="C50" s="403" t="s">
        <v>1579</v>
      </c>
      <c r="D50" s="567" t="s">
        <v>11</v>
      </c>
      <c r="E50" s="567">
        <f t="shared" si="4"/>
        <v>7</v>
      </c>
      <c r="F50" s="568">
        <f t="shared" si="2"/>
        <v>1103</v>
      </c>
      <c r="G50" s="610">
        <f t="shared" si="3"/>
        <v>826</v>
      </c>
      <c r="H50" s="43"/>
      <c r="I50" s="607"/>
      <c r="J50" s="608"/>
    </row>
    <row r="51" spans="2:10" ht="41.25" customHeight="1">
      <c r="B51" s="719" t="s">
        <v>1154</v>
      </c>
      <c r="C51" s="403" t="s">
        <v>1580</v>
      </c>
      <c r="D51" s="567" t="s">
        <v>387</v>
      </c>
      <c r="E51" s="567">
        <f t="shared" si="4"/>
        <v>7</v>
      </c>
      <c r="F51" s="568">
        <f t="shared" si="2"/>
        <v>1103</v>
      </c>
      <c r="G51" s="610">
        <f t="shared" si="3"/>
        <v>826</v>
      </c>
      <c r="H51" s="43"/>
      <c r="I51" s="1413"/>
      <c r="J51" s="1414"/>
    </row>
    <row r="52" spans="2:10" ht="41.25" customHeight="1">
      <c r="B52" s="719" t="s">
        <v>1155</v>
      </c>
      <c r="C52" s="403" t="s">
        <v>1581</v>
      </c>
      <c r="D52" s="567" t="s">
        <v>388</v>
      </c>
      <c r="E52" s="567">
        <f t="shared" si="4"/>
        <v>7</v>
      </c>
      <c r="F52" s="568">
        <f t="shared" si="2"/>
        <v>1103</v>
      </c>
      <c r="G52" s="610">
        <f t="shared" si="3"/>
        <v>826</v>
      </c>
      <c r="H52" s="43"/>
      <c r="I52" s="1413"/>
      <c r="J52" s="1414"/>
    </row>
    <row r="53" spans="2:10" ht="65.099999999999994" customHeight="1" thickBot="1">
      <c r="B53" s="720" t="s">
        <v>1156</v>
      </c>
      <c r="C53" s="569" t="s">
        <v>1585</v>
      </c>
      <c r="D53" s="571" t="s">
        <v>361</v>
      </c>
      <c r="E53" s="571">
        <f t="shared" si="4"/>
        <v>22</v>
      </c>
      <c r="F53" s="572">
        <f t="shared" si="2"/>
        <v>3214</v>
      </c>
      <c r="G53" s="611">
        <f t="shared" si="3"/>
        <v>2405</v>
      </c>
      <c r="H53" s="43"/>
      <c r="I53" s="396"/>
      <c r="J53" s="397"/>
    </row>
    <row r="54" spans="2:10" ht="41.25" customHeight="1">
      <c r="B54" s="713" t="s">
        <v>491</v>
      </c>
      <c r="C54" s="555" t="s">
        <v>1377</v>
      </c>
      <c r="D54" s="533" t="s">
        <v>492</v>
      </c>
      <c r="E54" s="533">
        <f t="shared" si="4"/>
        <v>55</v>
      </c>
      <c r="F54" s="415">
        <f t="shared" si="2"/>
        <v>13760</v>
      </c>
      <c r="G54" s="609">
        <f>ROUNDUP(CEILING(F54*(1-скидка),1)*(1+наценка),1)</f>
        <v>10296</v>
      </c>
      <c r="H54" s="43"/>
      <c r="I54" s="396"/>
      <c r="J54" s="397"/>
    </row>
    <row r="55" spans="2:10" ht="41.25" customHeight="1">
      <c r="B55" s="714" t="s">
        <v>493</v>
      </c>
      <c r="C55" s="556" t="s">
        <v>1378</v>
      </c>
      <c r="D55" s="536" t="s">
        <v>494</v>
      </c>
      <c r="E55" s="536">
        <f t="shared" si="4"/>
        <v>70</v>
      </c>
      <c r="F55" s="430">
        <f t="shared" si="2"/>
        <v>17140</v>
      </c>
      <c r="G55" s="615">
        <f>ROUNDUP(CEILING(F55*(1-скидка),1)*(1+наценка),1)</f>
        <v>12825</v>
      </c>
      <c r="H55" s="43"/>
      <c r="I55" s="396"/>
      <c r="J55" s="397"/>
    </row>
    <row r="56" spans="2:10" ht="41.25" customHeight="1">
      <c r="B56" s="714" t="s">
        <v>495</v>
      </c>
      <c r="C56" s="556" t="s">
        <v>1379</v>
      </c>
      <c r="D56" s="536" t="s">
        <v>496</v>
      </c>
      <c r="E56" s="536">
        <f t="shared" si="4"/>
        <v>80</v>
      </c>
      <c r="F56" s="430">
        <f t="shared" si="2"/>
        <v>20427</v>
      </c>
      <c r="G56" s="614">
        <f>ROUNDUP(CEILING(F56*(1-скидка),1)*(1+наценка),1)</f>
        <v>15284</v>
      </c>
      <c r="H56" s="43"/>
      <c r="I56" s="396"/>
      <c r="J56" s="397"/>
    </row>
    <row r="57" spans="2:10" ht="41.25" customHeight="1">
      <c r="B57" s="714" t="s">
        <v>497</v>
      </c>
      <c r="C57" s="556" t="s">
        <v>1380</v>
      </c>
      <c r="D57" s="536" t="s">
        <v>498</v>
      </c>
      <c r="E57" s="536">
        <f t="shared" si="4"/>
        <v>105</v>
      </c>
      <c r="F57" s="430">
        <f t="shared" si="2"/>
        <v>25528</v>
      </c>
      <c r="G57" s="613">
        <f>ROUNDUP(CEILING(F57*(1-скидка),1)*(1+наценка),1)</f>
        <v>19101</v>
      </c>
      <c r="H57" s="43"/>
      <c r="I57" s="396"/>
      <c r="J57" s="397"/>
    </row>
    <row r="58" spans="2:10" ht="41.25" customHeight="1">
      <c r="B58" s="714" t="s">
        <v>499</v>
      </c>
      <c r="C58" s="556" t="s">
        <v>1381</v>
      </c>
      <c r="D58" s="536" t="s">
        <v>500</v>
      </c>
      <c r="E58" s="536">
        <f t="shared" si="4"/>
        <v>65</v>
      </c>
      <c r="F58" s="430">
        <f t="shared" si="2"/>
        <v>16803</v>
      </c>
      <c r="G58" s="610">
        <f>ROUNDUP(CEILING(F58*(1-скидка),1)*(1+наценка),1)</f>
        <v>12573</v>
      </c>
      <c r="H58" s="43"/>
      <c r="I58" s="396"/>
      <c r="J58" s="397"/>
    </row>
    <row r="59" spans="2:10" ht="41.25" customHeight="1">
      <c r="B59" s="714" t="s">
        <v>1157</v>
      </c>
      <c r="C59" s="556" t="s">
        <v>1400</v>
      </c>
      <c r="D59" s="536" t="s">
        <v>1064</v>
      </c>
      <c r="E59" s="536">
        <f t="shared" si="4"/>
        <v>20</v>
      </c>
      <c r="F59" s="430">
        <f t="shared" si="2"/>
        <v>4587</v>
      </c>
      <c r="G59" s="610">
        <f t="shared" si="3"/>
        <v>3432</v>
      </c>
      <c r="H59" s="43"/>
      <c r="I59" s="396"/>
      <c r="J59" s="397"/>
    </row>
    <row r="60" spans="2:10" ht="41.25" customHeight="1">
      <c r="B60" s="714" t="s">
        <v>1158</v>
      </c>
      <c r="C60" s="556" t="s">
        <v>1401</v>
      </c>
      <c r="D60" s="536" t="s">
        <v>1090</v>
      </c>
      <c r="E60" s="536">
        <f t="shared" si="4"/>
        <v>60</v>
      </c>
      <c r="F60" s="430">
        <f t="shared" si="2"/>
        <v>17475</v>
      </c>
      <c r="G60" s="610">
        <f t="shared" si="3"/>
        <v>13075</v>
      </c>
      <c r="H60" s="43"/>
      <c r="I60" s="396"/>
      <c r="J60" s="397"/>
    </row>
    <row r="61" spans="2:10" ht="41.25" customHeight="1">
      <c r="B61" s="714" t="s">
        <v>501</v>
      </c>
      <c r="C61" s="556" t="s">
        <v>1402</v>
      </c>
      <c r="D61" s="536" t="s">
        <v>502</v>
      </c>
      <c r="E61" s="536">
        <f t="shared" si="4"/>
        <v>25</v>
      </c>
      <c r="F61" s="430">
        <f t="shared" si="2"/>
        <v>7424</v>
      </c>
      <c r="G61" s="614">
        <f>ROUNDUP(CEILING(F61*(1-скидка),1)*(1+наценка),1)</f>
        <v>5555</v>
      </c>
      <c r="H61" s="43"/>
      <c r="I61" s="396"/>
      <c r="J61" s="397"/>
    </row>
    <row r="62" spans="2:10" ht="41.25" customHeight="1">
      <c r="B62" s="714" t="s">
        <v>503</v>
      </c>
      <c r="C62" s="556" t="s">
        <v>1403</v>
      </c>
      <c r="D62" s="536" t="s">
        <v>504</v>
      </c>
      <c r="E62" s="536">
        <f t="shared" si="4"/>
        <v>30</v>
      </c>
      <c r="F62" s="430">
        <f t="shared" si="2"/>
        <v>5894</v>
      </c>
      <c r="G62" s="610">
        <f>ROUNDUP(CEILING(F62*(1-скидка),1)*(1+наценка),1)</f>
        <v>4410</v>
      </c>
      <c r="H62" s="43"/>
      <c r="I62" s="396"/>
      <c r="J62" s="397"/>
    </row>
    <row r="63" spans="2:10" ht="41.25" customHeight="1">
      <c r="B63" s="721" t="s">
        <v>1071</v>
      </c>
      <c r="C63" s="573" t="s">
        <v>1573</v>
      </c>
      <c r="D63" s="536" t="s">
        <v>1072</v>
      </c>
      <c r="E63" s="574">
        <f t="shared" si="4"/>
        <v>2</v>
      </c>
      <c r="F63" s="418">
        <f t="shared" si="2"/>
        <v>9825</v>
      </c>
      <c r="G63" s="610">
        <f t="shared" si="3"/>
        <v>7352</v>
      </c>
      <c r="H63" s="43"/>
      <c r="I63" s="396"/>
      <c r="J63" s="397"/>
    </row>
    <row r="64" spans="2:10" ht="41.25" customHeight="1">
      <c r="B64" s="714" t="s">
        <v>1159</v>
      </c>
      <c r="C64" s="556" t="s">
        <v>1159</v>
      </c>
      <c r="D64" s="588" t="s">
        <v>1120</v>
      </c>
      <c r="E64" s="536">
        <f t="shared" si="4"/>
        <v>5.4</v>
      </c>
      <c r="F64" s="392">
        <f t="shared" si="2"/>
        <v>5347</v>
      </c>
      <c r="G64" s="610">
        <f t="shared" si="3"/>
        <v>4001</v>
      </c>
      <c r="H64" s="43"/>
      <c r="I64" s="619"/>
      <c r="J64" s="620"/>
    </row>
    <row r="65" spans="2:10" ht="41.25" customHeight="1">
      <c r="B65" s="721" t="s">
        <v>505</v>
      </c>
      <c r="C65" s="573" t="s">
        <v>1375</v>
      </c>
      <c r="D65" s="574" t="s">
        <v>506</v>
      </c>
      <c r="E65" s="574">
        <f t="shared" si="4"/>
        <v>13</v>
      </c>
      <c r="F65" s="418">
        <f t="shared" si="2"/>
        <v>5175</v>
      </c>
      <c r="G65" s="614">
        <f>ROUNDUP(CEILING(F65*(1-скидка),1)*(1+наценка),1)</f>
        <v>3872</v>
      </c>
      <c r="H65" s="43"/>
      <c r="I65" s="396"/>
      <c r="J65" s="397"/>
    </row>
    <row r="66" spans="2:10" ht="41.25" customHeight="1" thickBot="1">
      <c r="B66" s="715" t="s">
        <v>507</v>
      </c>
      <c r="C66" s="558" t="s">
        <v>1376</v>
      </c>
      <c r="D66" s="542" t="s">
        <v>508</v>
      </c>
      <c r="E66" s="542">
        <f t="shared" si="4"/>
        <v>23</v>
      </c>
      <c r="F66" s="575">
        <f t="shared" si="2"/>
        <v>8721</v>
      </c>
      <c r="G66" s="611">
        <f>ROUNDUP(CEILING(F66*(1-скидка),1)*(1+наценка),1)</f>
        <v>6526</v>
      </c>
      <c r="H66" s="43"/>
      <c r="I66" s="396"/>
      <c r="J66" s="397"/>
    </row>
    <row r="67" spans="2:10" ht="41.25" customHeight="1" thickBot="1">
      <c r="B67" s="50"/>
      <c r="C67" s="72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>
      <c r="B75" s="50"/>
      <c r="C75" s="687"/>
      <c r="D75" s="51"/>
      <c r="E75" s="51"/>
      <c r="F75" s="52"/>
      <c r="G75" s="52"/>
      <c r="H75" s="43"/>
      <c r="I75" s="43"/>
      <c r="J75" s="44"/>
    </row>
    <row r="76" spans="2:10" ht="41.25" customHeight="1">
      <c r="B76" s="50"/>
      <c r="C76" s="687"/>
      <c r="D76" s="51"/>
      <c r="E76" s="51"/>
      <c r="F76" s="52"/>
      <c r="G76" s="52"/>
      <c r="H76" s="43"/>
      <c r="I76" s="43"/>
      <c r="J76" s="44"/>
    </row>
    <row r="77" spans="2:10" ht="41.25" customHeight="1">
      <c r="B77" s="50"/>
      <c r="C77" s="687"/>
      <c r="D77" s="51"/>
      <c r="E77" s="51"/>
      <c r="F77" s="52"/>
      <c r="G77" s="52"/>
      <c r="H77" s="43"/>
      <c r="I77" s="43"/>
      <c r="J77" s="44"/>
    </row>
    <row r="78" spans="2:10" ht="41.25" customHeight="1">
      <c r="B78" s="50"/>
      <c r="C78" s="687"/>
      <c r="D78" s="51"/>
      <c r="E78" s="51"/>
      <c r="F78" s="52"/>
      <c r="G78" s="52"/>
      <c r="H78" s="43"/>
      <c r="I78" s="43"/>
      <c r="J78" s="44"/>
    </row>
    <row r="79" spans="2:10" ht="41.25" customHeight="1">
      <c r="B79" s="50"/>
      <c r="C79" s="687"/>
      <c r="D79" s="51"/>
      <c r="E79" s="51"/>
      <c r="F79" s="52"/>
      <c r="G79" s="52"/>
      <c r="H79" s="43"/>
      <c r="I79" s="43"/>
      <c r="J79" s="44"/>
    </row>
    <row r="80" spans="2:10" ht="41.25" customHeight="1">
      <c r="B80" s="50"/>
      <c r="C80" s="687"/>
      <c r="D80" s="51"/>
      <c r="E80" s="51"/>
      <c r="F80" s="52"/>
      <c r="G80" s="52"/>
      <c r="H80" s="43"/>
      <c r="I80" s="43"/>
      <c r="J80" s="44"/>
    </row>
    <row r="81" spans="2:10" ht="41.25" customHeight="1">
      <c r="B81" s="50"/>
      <c r="C81" s="687"/>
      <c r="D81" s="51"/>
      <c r="E81" s="51"/>
      <c r="F81" s="52"/>
      <c r="G81" s="52"/>
      <c r="H81" s="43"/>
      <c r="I81" s="43"/>
      <c r="J81" s="44"/>
    </row>
    <row r="82" spans="2:10" ht="41.25" customHeight="1">
      <c r="B82" s="50"/>
      <c r="C82" s="687"/>
      <c r="D82" s="51"/>
      <c r="E82" s="51"/>
      <c r="F82" s="52"/>
      <c r="G82" s="52"/>
      <c r="H82" s="43"/>
      <c r="I82" s="43"/>
      <c r="J82" s="44"/>
    </row>
    <row r="83" spans="2:10" ht="41.25" customHeight="1">
      <c r="B83" s="50"/>
      <c r="C83" s="687"/>
      <c r="D83" s="51"/>
      <c r="E83" s="51"/>
      <c r="F83" s="52"/>
      <c r="G83" s="52"/>
      <c r="H83" s="43"/>
      <c r="I83" s="43"/>
      <c r="J83" s="44"/>
    </row>
    <row r="84" spans="2:10" ht="41.25" customHeight="1">
      <c r="B84" s="50"/>
      <c r="C84" s="687"/>
      <c r="D84" s="51"/>
      <c r="E84" s="51"/>
      <c r="F84" s="52"/>
      <c r="G84" s="52"/>
      <c r="H84" s="43"/>
      <c r="I84" s="43"/>
      <c r="J84" s="44"/>
    </row>
    <row r="85" spans="2:10" ht="41.25" customHeight="1">
      <c r="B85" s="50"/>
      <c r="C85" s="687"/>
      <c r="D85" s="51"/>
      <c r="E85" s="51"/>
      <c r="F85" s="52"/>
      <c r="G85" s="52"/>
      <c r="H85" s="43"/>
      <c r="I85" s="43"/>
      <c r="J85" s="44"/>
    </row>
    <row r="86" spans="2:10" ht="41.25" customHeight="1">
      <c r="B86" s="50"/>
      <c r="C86" s="687"/>
      <c r="D86" s="51"/>
      <c r="E86" s="51"/>
      <c r="F86" s="52"/>
      <c r="G86" s="52"/>
      <c r="H86" s="43"/>
      <c r="I86" s="43"/>
      <c r="J86" s="44"/>
    </row>
    <row r="87" spans="2:10" ht="41.25" customHeight="1">
      <c r="B87" s="50"/>
      <c r="C87" s="687"/>
      <c r="D87" s="51"/>
      <c r="E87" s="51"/>
      <c r="F87" s="52"/>
      <c r="G87" s="52"/>
      <c r="H87" s="43"/>
      <c r="I87" s="43"/>
      <c r="J87" s="44"/>
    </row>
    <row r="88" spans="2:10" ht="41.25" customHeight="1">
      <c r="B88" s="50"/>
      <c r="C88" s="687"/>
      <c r="D88" s="51"/>
      <c r="E88" s="51"/>
      <c r="F88" s="52"/>
      <c r="G88" s="52"/>
      <c r="H88" s="43"/>
      <c r="I88" s="43"/>
      <c r="J88" s="44"/>
    </row>
    <row r="89" spans="2:10" ht="41.25" customHeight="1">
      <c r="B89" s="50"/>
      <c r="C89" s="687"/>
      <c r="D89" s="51"/>
      <c r="E89" s="51"/>
      <c r="F89" s="52"/>
      <c r="G89" s="52"/>
      <c r="H89" s="43"/>
      <c r="I89" s="43"/>
      <c r="J89" s="44"/>
    </row>
    <row r="90" spans="2:10" ht="41.25" customHeight="1">
      <c r="B90" s="50"/>
      <c r="C90" s="687"/>
      <c r="D90" s="51"/>
      <c r="E90" s="51"/>
      <c r="F90" s="52"/>
      <c r="G90" s="52"/>
      <c r="H90" s="43"/>
      <c r="I90" s="43"/>
      <c r="J90" s="44"/>
    </row>
    <row r="91" spans="2:10" ht="41.25" customHeight="1">
      <c r="B91" s="50"/>
      <c r="C91" s="687"/>
      <c r="D91" s="51"/>
      <c r="E91" s="51"/>
      <c r="F91" s="52"/>
      <c r="G91" s="52"/>
      <c r="H91" s="43"/>
      <c r="I91" s="43"/>
      <c r="J91" s="44"/>
    </row>
    <row r="92" spans="2:10" ht="41.25" customHeight="1">
      <c r="B92" s="50"/>
      <c r="C92" s="687"/>
      <c r="D92" s="51"/>
      <c r="E92" s="51"/>
      <c r="F92" s="52"/>
      <c r="G92" s="52"/>
      <c r="H92" s="43"/>
      <c r="I92" s="43"/>
      <c r="J92" s="44"/>
    </row>
    <row r="93" spans="2:10" ht="41.25" customHeight="1">
      <c r="B93" s="50"/>
      <c r="C93" s="687"/>
      <c r="D93" s="51"/>
      <c r="E93" s="51"/>
      <c r="F93" s="52"/>
      <c r="G93" s="52"/>
      <c r="H93" s="43"/>
      <c r="I93" s="43"/>
      <c r="J93" s="44"/>
    </row>
    <row r="94" spans="2:10" ht="41.25" customHeight="1">
      <c r="B94" s="50"/>
      <c r="C94" s="687"/>
      <c r="D94" s="51"/>
      <c r="E94" s="51"/>
      <c r="F94" s="52"/>
      <c r="G94" s="52"/>
      <c r="H94" s="43"/>
      <c r="I94" s="43"/>
      <c r="J94" s="44"/>
    </row>
    <row r="95" spans="2:10" ht="41.25" customHeight="1">
      <c r="B95" s="50"/>
      <c r="C95" s="687"/>
      <c r="D95" s="51"/>
      <c r="E95" s="51"/>
      <c r="F95" s="52"/>
      <c r="G95" s="52"/>
      <c r="H95" s="43"/>
      <c r="I95" s="43"/>
      <c r="J95" s="44"/>
    </row>
    <row r="96" spans="2:10" ht="41.25" customHeight="1">
      <c r="B96" s="50"/>
      <c r="C96" s="687"/>
      <c r="D96" s="51"/>
      <c r="E96" s="51"/>
      <c r="F96" s="52"/>
      <c r="G96" s="52"/>
      <c r="H96" s="43"/>
      <c r="I96" s="43"/>
      <c r="J96" s="44"/>
    </row>
    <row r="97" spans="2:10" ht="41.25" customHeight="1">
      <c r="B97" s="50"/>
      <c r="C97" s="687"/>
      <c r="D97" s="51"/>
      <c r="E97" s="51"/>
      <c r="F97" s="52"/>
      <c r="G97" s="52"/>
      <c r="H97" s="43"/>
      <c r="I97" s="43"/>
      <c r="J97" s="44"/>
    </row>
    <row r="98" spans="2:10" ht="41.25" customHeight="1">
      <c r="B98" s="50"/>
      <c r="C98" s="687"/>
      <c r="D98" s="51"/>
      <c r="E98" s="51"/>
      <c r="F98" s="52"/>
      <c r="G98" s="52"/>
      <c r="H98" s="43"/>
      <c r="I98" s="43"/>
      <c r="J98" s="44"/>
    </row>
    <row r="99" spans="2:10" ht="41.25" customHeight="1">
      <c r="B99" s="50"/>
      <c r="C99" s="687"/>
      <c r="D99" s="51"/>
      <c r="E99" s="51"/>
      <c r="F99" s="52"/>
      <c r="G99" s="52"/>
      <c r="H99" s="43"/>
      <c r="I99" s="43"/>
      <c r="J99" s="44"/>
    </row>
    <row r="100" spans="2:10" ht="41.25" customHeight="1" thickBot="1">
      <c r="B100" s="53"/>
      <c r="C100" s="688"/>
      <c r="D100" s="54"/>
      <c r="E100" s="54"/>
      <c r="F100" s="55"/>
      <c r="G100" s="55"/>
      <c r="H100" s="49"/>
      <c r="I100" s="49"/>
      <c r="J100" s="56"/>
    </row>
  </sheetData>
  <mergeCells count="32">
    <mergeCell ref="F10:F12"/>
    <mergeCell ref="F14:F16"/>
    <mergeCell ref="F18:F20"/>
    <mergeCell ref="F22:F24"/>
    <mergeCell ref="G10:G12"/>
    <mergeCell ref="G14:G16"/>
    <mergeCell ref="G18:G20"/>
    <mergeCell ref="G22:G24"/>
    <mergeCell ref="I48:J48"/>
    <mergeCell ref="I49:J49"/>
    <mergeCell ref="I51:J52"/>
    <mergeCell ref="I7:J7"/>
    <mergeCell ref="I9:J9"/>
    <mergeCell ref="I8:J8"/>
    <mergeCell ref="I17:J17"/>
    <mergeCell ref="I18:J18"/>
    <mergeCell ref="I21:J21"/>
    <mergeCell ref="I23:J23"/>
    <mergeCell ref="I20:J20"/>
    <mergeCell ref="I25:J25"/>
    <mergeCell ref="I26:J26"/>
    <mergeCell ref="I28:J29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F2:I2"/>
  </mergeCells>
  <hyperlinks>
    <hyperlink ref="B1" location="main!A1" display="НАЗАД" xr:uid="{00000000-0004-0000-06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523268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523268" r:id="rId4" name="Label2"/>
      </mc:Fallback>
    </mc:AlternateContent>
    <mc:AlternateContent xmlns:mc="http://schemas.openxmlformats.org/markup-compatibility/2006">
      <mc:Choice Requires="x14">
        <control shapeId="523267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523267" r:id="rId6" name="Label1"/>
      </mc:Fallback>
    </mc:AlternateContent>
    <mc:AlternateContent xmlns:mc="http://schemas.openxmlformats.org/markup-compatibility/2006">
      <mc:Choice Requires="x14">
        <control shapeId="523266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523266" r:id="rId8" name="TextBox2"/>
      </mc:Fallback>
    </mc:AlternateContent>
    <mc:AlternateContent xmlns:mc="http://schemas.openxmlformats.org/markup-compatibility/2006">
      <mc:Choice Requires="x14">
        <control shapeId="523265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523265" r:id="rId10" name="Text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30">
    <pageSetUpPr fitToPage="1"/>
  </sheetPr>
  <dimension ref="A1:J74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45.8867187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199.10937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молодежная ШАДЕ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36"/>
    </row>
    <row r="3" spans="1:10" s="86" customFormat="1" ht="61.2" thickBot="1">
      <c r="A3" s="58"/>
      <c r="B3" s="1370" t="s">
        <v>682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168" t="s">
        <v>685</v>
      </c>
      <c r="C7" s="181" t="s">
        <v>1660</v>
      </c>
      <c r="D7" s="689" t="s">
        <v>686</v>
      </c>
      <c r="E7" s="165">
        <f t="shared" ref="E7:E37" si="0">VLOOKUP(C7,Артикул,2,FALSE)</f>
        <v>105</v>
      </c>
      <c r="F7" s="371">
        <f t="shared" ref="F7:F37" si="1">VLOOKUP(C7,Артикул,3,FALSE)</f>
        <v>22484</v>
      </c>
      <c r="G7" s="344">
        <f t="shared" ref="G7:G37" si="2">ROUNDUP(CEILING(F7*(1-скидка),1)*(1+наценка),1)</f>
        <v>16823</v>
      </c>
      <c r="H7" s="41"/>
      <c r="I7" s="1429" t="s">
        <v>379</v>
      </c>
      <c r="J7" s="1430"/>
    </row>
    <row r="8" spans="1:10" ht="41.25" customHeight="1">
      <c r="B8" s="112" t="s">
        <v>687</v>
      </c>
      <c r="C8" s="112" t="s">
        <v>1663</v>
      </c>
      <c r="D8" s="690" t="s">
        <v>686</v>
      </c>
      <c r="E8" s="193">
        <f t="shared" si="0"/>
        <v>115</v>
      </c>
      <c r="F8" s="303">
        <f t="shared" si="1"/>
        <v>25854</v>
      </c>
      <c r="G8" s="476">
        <f t="shared" si="2"/>
        <v>19344</v>
      </c>
      <c r="H8" s="43"/>
      <c r="I8" s="470"/>
      <c r="J8" s="471"/>
    </row>
    <row r="9" spans="1:10" ht="41.25" customHeight="1">
      <c r="B9" s="112" t="s">
        <v>688</v>
      </c>
      <c r="C9" s="112" t="s">
        <v>1667</v>
      </c>
      <c r="D9" s="690" t="s">
        <v>689</v>
      </c>
      <c r="E9" s="193">
        <f t="shared" si="0"/>
        <v>70</v>
      </c>
      <c r="F9" s="392">
        <f t="shared" si="1"/>
        <v>13792</v>
      </c>
      <c r="G9" s="476">
        <f t="shared" si="2"/>
        <v>10320</v>
      </c>
      <c r="H9" s="43"/>
      <c r="I9" s="1368" t="s">
        <v>716</v>
      </c>
      <c r="J9" s="1362"/>
    </row>
    <row r="10" spans="1:10" ht="41.25" customHeight="1">
      <c r="B10" s="112" t="s">
        <v>690</v>
      </c>
      <c r="C10" s="112" t="s">
        <v>1672</v>
      </c>
      <c r="D10" s="690" t="s">
        <v>129</v>
      </c>
      <c r="E10" s="198">
        <f t="shared" si="0"/>
        <v>60</v>
      </c>
      <c r="F10" s="392">
        <f t="shared" si="1"/>
        <v>15472</v>
      </c>
      <c r="G10" s="476">
        <f t="shared" si="2"/>
        <v>11577</v>
      </c>
      <c r="H10" s="43"/>
      <c r="I10" s="1361" t="s">
        <v>717</v>
      </c>
      <c r="J10" s="1367"/>
    </row>
    <row r="11" spans="1:10" ht="41.25" customHeight="1">
      <c r="B11" s="112" t="s">
        <v>691</v>
      </c>
      <c r="C11" s="112" t="s">
        <v>1673</v>
      </c>
      <c r="D11" s="420" t="s">
        <v>129</v>
      </c>
      <c r="E11" s="198">
        <f t="shared" si="0"/>
        <v>45</v>
      </c>
      <c r="F11" s="421">
        <f t="shared" si="1"/>
        <v>11443</v>
      </c>
      <c r="G11" s="476">
        <f t="shared" si="2"/>
        <v>8562</v>
      </c>
      <c r="H11" s="43"/>
      <c r="I11" s="1365" t="s">
        <v>718</v>
      </c>
      <c r="J11" s="1364"/>
    </row>
    <row r="12" spans="1:10" ht="41.25" customHeight="1">
      <c r="B12" s="112" t="s">
        <v>692</v>
      </c>
      <c r="C12" s="112" t="s">
        <v>1676</v>
      </c>
      <c r="D12" s="420" t="s">
        <v>639</v>
      </c>
      <c r="E12" s="198">
        <f t="shared" si="0"/>
        <v>50</v>
      </c>
      <c r="F12" s="421">
        <f t="shared" si="1"/>
        <v>12844</v>
      </c>
      <c r="G12" s="476">
        <f t="shared" si="2"/>
        <v>9610</v>
      </c>
      <c r="H12" s="43"/>
      <c r="I12" s="1453" t="s">
        <v>7</v>
      </c>
      <c r="J12" s="1454"/>
    </row>
    <row r="13" spans="1:10" ht="41.25" customHeight="1">
      <c r="B13" s="112" t="s">
        <v>693</v>
      </c>
      <c r="C13" s="112" t="s">
        <v>1678</v>
      </c>
      <c r="D13" s="420" t="s">
        <v>641</v>
      </c>
      <c r="E13" s="198">
        <f t="shared" si="0"/>
        <v>65</v>
      </c>
      <c r="F13" s="421">
        <f t="shared" si="1"/>
        <v>18085</v>
      </c>
      <c r="G13" s="476">
        <f t="shared" si="2"/>
        <v>13532</v>
      </c>
      <c r="H13" s="43"/>
      <c r="I13" s="1451" t="s">
        <v>719</v>
      </c>
      <c r="J13" s="1452"/>
    </row>
    <row r="14" spans="1:10" ht="41.25" customHeight="1">
      <c r="B14" s="112" t="s">
        <v>694</v>
      </c>
      <c r="C14" s="112" t="s">
        <v>1679</v>
      </c>
      <c r="D14" s="420" t="s">
        <v>641</v>
      </c>
      <c r="E14" s="198">
        <f t="shared" si="0"/>
        <v>70</v>
      </c>
      <c r="F14" s="421">
        <f t="shared" si="1"/>
        <v>18820</v>
      </c>
      <c r="G14" s="476">
        <f t="shared" si="2"/>
        <v>14082</v>
      </c>
      <c r="H14" s="43"/>
      <c r="I14" s="1453"/>
      <c r="J14" s="1454"/>
    </row>
    <row r="15" spans="1:10" ht="41.25" customHeight="1">
      <c r="B15" s="112" t="s">
        <v>695</v>
      </c>
      <c r="C15" s="112" t="s">
        <v>1680</v>
      </c>
      <c r="D15" s="420" t="s">
        <v>696</v>
      </c>
      <c r="E15" s="198">
        <f t="shared" si="0"/>
        <v>75</v>
      </c>
      <c r="F15" s="421">
        <f t="shared" si="1"/>
        <v>21171</v>
      </c>
      <c r="G15" s="476">
        <f t="shared" si="2"/>
        <v>15841</v>
      </c>
      <c r="H15" s="43"/>
      <c r="I15" s="1455" t="s">
        <v>720</v>
      </c>
      <c r="J15" s="1456"/>
    </row>
    <row r="16" spans="1:10" ht="41.25" customHeight="1">
      <c r="B16" s="112" t="s">
        <v>697</v>
      </c>
      <c r="C16" s="112" t="s">
        <v>1684</v>
      </c>
      <c r="D16" s="420" t="s">
        <v>194</v>
      </c>
      <c r="E16" s="198">
        <f t="shared" si="0"/>
        <v>90</v>
      </c>
      <c r="F16" s="421">
        <f t="shared" si="1"/>
        <v>18458</v>
      </c>
      <c r="G16" s="476">
        <f t="shared" si="2"/>
        <v>13811</v>
      </c>
      <c r="H16" s="43"/>
      <c r="I16" s="1455"/>
      <c r="J16" s="1456"/>
    </row>
    <row r="17" spans="2:10" ht="41.25" customHeight="1" thickBot="1">
      <c r="B17" s="38" t="s">
        <v>698</v>
      </c>
      <c r="C17" s="38" t="s">
        <v>1685</v>
      </c>
      <c r="D17" s="487" t="s">
        <v>230</v>
      </c>
      <c r="E17" s="480">
        <f t="shared" si="0"/>
        <v>120</v>
      </c>
      <c r="F17" s="488">
        <f t="shared" si="1"/>
        <v>26596</v>
      </c>
      <c r="G17" s="346">
        <f t="shared" si="2"/>
        <v>19900</v>
      </c>
      <c r="H17" s="43"/>
      <c r="I17" s="1359" t="s">
        <v>877</v>
      </c>
      <c r="J17" s="1360"/>
    </row>
    <row r="18" spans="2:10" ht="41.25" customHeight="1">
      <c r="B18" s="181" t="s">
        <v>699</v>
      </c>
      <c r="C18" s="181" t="s">
        <v>1625</v>
      </c>
      <c r="D18" s="422" t="s">
        <v>267</v>
      </c>
      <c r="E18" s="196">
        <f t="shared" si="0"/>
        <v>32</v>
      </c>
      <c r="F18" s="400">
        <f t="shared" si="1"/>
        <v>7930</v>
      </c>
      <c r="G18" s="344">
        <f t="shared" si="2"/>
        <v>5934</v>
      </c>
      <c r="H18" s="43"/>
      <c r="I18" s="1359"/>
      <c r="J18" s="1360"/>
    </row>
    <row r="19" spans="2:10" ht="41.25" customHeight="1">
      <c r="B19" s="178" t="s">
        <v>700</v>
      </c>
      <c r="C19" s="178" t="s">
        <v>1626</v>
      </c>
      <c r="D19" s="420" t="s">
        <v>141</v>
      </c>
      <c r="E19" s="198">
        <f t="shared" si="0"/>
        <v>25</v>
      </c>
      <c r="F19" s="159">
        <f t="shared" si="1"/>
        <v>6830</v>
      </c>
      <c r="G19" s="476">
        <f t="shared" si="2"/>
        <v>5111</v>
      </c>
      <c r="H19" s="43"/>
      <c r="I19" s="1361"/>
      <c r="J19" s="1367"/>
    </row>
    <row r="20" spans="2:10" ht="41.25" customHeight="1" thickBot="1">
      <c r="B20" s="215" t="s">
        <v>701</v>
      </c>
      <c r="C20" s="215" t="s">
        <v>1627</v>
      </c>
      <c r="D20" s="435" t="s">
        <v>277</v>
      </c>
      <c r="E20" s="227">
        <f t="shared" si="0"/>
        <v>30</v>
      </c>
      <c r="F20" s="484">
        <f t="shared" si="1"/>
        <v>7711</v>
      </c>
      <c r="G20" s="346">
        <f t="shared" si="2"/>
        <v>5770</v>
      </c>
      <c r="H20" s="43"/>
      <c r="I20" s="1361"/>
      <c r="J20" s="1367"/>
    </row>
    <row r="21" spans="2:10" ht="41.25" customHeight="1">
      <c r="B21" s="168" t="s">
        <v>702</v>
      </c>
      <c r="C21" s="168" t="s">
        <v>1576</v>
      </c>
      <c r="D21" s="689" t="s">
        <v>44</v>
      </c>
      <c r="E21" s="196">
        <f t="shared" si="0"/>
        <v>10</v>
      </c>
      <c r="F21" s="371">
        <f t="shared" si="1"/>
        <v>1661</v>
      </c>
      <c r="G21" s="481">
        <f t="shared" si="2"/>
        <v>1243</v>
      </c>
      <c r="H21" s="43"/>
      <c r="I21" s="408"/>
      <c r="J21" s="489"/>
    </row>
    <row r="22" spans="2:10" ht="41.25" customHeight="1">
      <c r="B22" s="230" t="s">
        <v>703</v>
      </c>
      <c r="C22" s="230" t="s">
        <v>1585</v>
      </c>
      <c r="D22" s="423" t="s">
        <v>361</v>
      </c>
      <c r="E22" s="424">
        <f t="shared" si="0"/>
        <v>22</v>
      </c>
      <c r="F22" s="375">
        <f t="shared" si="1"/>
        <v>3214</v>
      </c>
      <c r="G22" s="476">
        <f t="shared" si="2"/>
        <v>2405</v>
      </c>
      <c r="H22" s="43"/>
      <c r="I22" s="408"/>
      <c r="J22" s="489"/>
    </row>
    <row r="23" spans="2:10" ht="41.25" customHeight="1">
      <c r="B23" s="230" t="s">
        <v>704</v>
      </c>
      <c r="C23" s="230" t="s">
        <v>1587</v>
      </c>
      <c r="D23" s="423" t="s">
        <v>363</v>
      </c>
      <c r="E23" s="424">
        <f t="shared" si="0"/>
        <v>11</v>
      </c>
      <c r="F23" s="375">
        <f t="shared" si="1"/>
        <v>1739</v>
      </c>
      <c r="G23" s="476">
        <f t="shared" si="2"/>
        <v>1302</v>
      </c>
      <c r="H23" s="43"/>
      <c r="I23" s="408"/>
      <c r="J23" s="489"/>
    </row>
    <row r="24" spans="2:10" ht="41.25" customHeight="1">
      <c r="B24" s="112" t="s">
        <v>610</v>
      </c>
      <c r="C24" s="112" t="s">
        <v>610</v>
      </c>
      <c r="D24" s="690" t="s">
        <v>611</v>
      </c>
      <c r="E24" s="198">
        <f t="shared" si="0"/>
        <v>7</v>
      </c>
      <c r="F24" s="303">
        <f t="shared" si="1"/>
        <v>1646</v>
      </c>
      <c r="G24" s="476">
        <f t="shared" si="2"/>
        <v>1232</v>
      </c>
      <c r="H24" s="43"/>
      <c r="I24" s="474"/>
      <c r="J24" s="475"/>
    </row>
    <row r="25" spans="2:10" ht="41.25" customHeight="1" thickBot="1">
      <c r="B25" s="169" t="s">
        <v>612</v>
      </c>
      <c r="C25" s="169" t="s">
        <v>612</v>
      </c>
      <c r="D25" s="692" t="s">
        <v>613</v>
      </c>
      <c r="E25" s="227">
        <f t="shared" si="0"/>
        <v>9</v>
      </c>
      <c r="F25" s="304">
        <f t="shared" si="1"/>
        <v>1881</v>
      </c>
      <c r="G25" s="346">
        <f t="shared" si="2"/>
        <v>1408</v>
      </c>
      <c r="H25" s="43"/>
      <c r="I25" s="474"/>
      <c r="J25" s="475"/>
    </row>
    <row r="26" spans="2:10" ht="41.25" customHeight="1">
      <c r="B26" s="290" t="s">
        <v>614</v>
      </c>
      <c r="C26" s="290" t="s">
        <v>1429</v>
      </c>
      <c r="D26" s="704" t="s">
        <v>72</v>
      </c>
      <c r="E26" s="486">
        <f t="shared" si="0"/>
        <v>30</v>
      </c>
      <c r="F26" s="676">
        <f t="shared" si="1"/>
        <v>4265</v>
      </c>
      <c r="G26" s="477">
        <f t="shared" si="2"/>
        <v>3192</v>
      </c>
      <c r="H26" s="43"/>
      <c r="I26" s="474"/>
      <c r="J26" s="475"/>
    </row>
    <row r="27" spans="2:10" ht="41.25" customHeight="1">
      <c r="B27" s="230" t="s">
        <v>705</v>
      </c>
      <c r="C27" s="230" t="s">
        <v>1645</v>
      </c>
      <c r="D27" s="702" t="s">
        <v>706</v>
      </c>
      <c r="E27" s="424">
        <f t="shared" si="0"/>
        <v>85</v>
      </c>
      <c r="F27" s="372">
        <f t="shared" si="1"/>
        <v>15844</v>
      </c>
      <c r="G27" s="476">
        <f t="shared" si="2"/>
        <v>11855</v>
      </c>
      <c r="H27" s="43"/>
      <c r="I27" s="474"/>
      <c r="J27" s="475"/>
    </row>
    <row r="28" spans="2:10" ht="41.25" customHeight="1">
      <c r="B28" s="230" t="s">
        <v>648</v>
      </c>
      <c r="C28" s="230" t="s">
        <v>1607</v>
      </c>
      <c r="D28" s="702" t="s">
        <v>649</v>
      </c>
      <c r="E28" s="424">
        <f t="shared" si="0"/>
        <v>20</v>
      </c>
      <c r="F28" s="372">
        <f t="shared" si="1"/>
        <v>4008</v>
      </c>
      <c r="G28" s="476">
        <f t="shared" si="2"/>
        <v>2999</v>
      </c>
      <c r="H28" s="43"/>
      <c r="I28" s="474"/>
      <c r="J28" s="475"/>
    </row>
    <row r="29" spans="2:10" ht="41.25" customHeight="1">
      <c r="B29" s="230" t="s">
        <v>650</v>
      </c>
      <c r="C29" s="230" t="s">
        <v>1608</v>
      </c>
      <c r="D29" s="702" t="s">
        <v>651</v>
      </c>
      <c r="E29" s="424">
        <f t="shared" si="0"/>
        <v>16</v>
      </c>
      <c r="F29" s="372">
        <f t="shared" si="1"/>
        <v>3234</v>
      </c>
      <c r="G29" s="476">
        <f t="shared" si="2"/>
        <v>2420</v>
      </c>
      <c r="H29" s="43"/>
      <c r="I29" s="474"/>
      <c r="J29" s="475"/>
    </row>
    <row r="30" spans="2:10" ht="41.25" customHeight="1" thickBot="1">
      <c r="B30" s="332" t="s">
        <v>707</v>
      </c>
      <c r="C30" s="332" t="s">
        <v>1611</v>
      </c>
      <c r="D30" s="428" t="s">
        <v>708</v>
      </c>
      <c r="E30" s="427">
        <f t="shared" si="0"/>
        <v>35</v>
      </c>
      <c r="F30" s="485">
        <f t="shared" si="1"/>
        <v>5317</v>
      </c>
      <c r="G30" s="476">
        <f t="shared" si="2"/>
        <v>3979</v>
      </c>
      <c r="H30" s="43"/>
      <c r="I30" s="474"/>
      <c r="J30" s="475"/>
    </row>
    <row r="31" spans="2:10" ht="41.25" customHeight="1">
      <c r="B31" s="168" t="s">
        <v>709</v>
      </c>
      <c r="C31" s="168" t="s">
        <v>1646</v>
      </c>
      <c r="D31" s="689" t="s">
        <v>653</v>
      </c>
      <c r="E31" s="196">
        <f t="shared" si="0"/>
        <v>45</v>
      </c>
      <c r="F31" s="182">
        <f t="shared" si="1"/>
        <v>12144</v>
      </c>
      <c r="G31" s="481">
        <f t="shared" si="2"/>
        <v>9087</v>
      </c>
      <c r="H31" s="43"/>
      <c r="I31" s="474"/>
      <c r="J31" s="475"/>
    </row>
    <row r="32" spans="2:10" ht="41.25" customHeight="1">
      <c r="B32" s="112" t="s">
        <v>710</v>
      </c>
      <c r="C32" s="112" t="s">
        <v>1647</v>
      </c>
      <c r="D32" s="690" t="s">
        <v>655</v>
      </c>
      <c r="E32" s="198">
        <f t="shared" si="0"/>
        <v>50</v>
      </c>
      <c r="F32" s="303">
        <f t="shared" si="1"/>
        <v>13480</v>
      </c>
      <c r="G32" s="345">
        <f t="shared" si="2"/>
        <v>10086</v>
      </c>
      <c r="H32" s="43"/>
      <c r="I32" s="474"/>
      <c r="J32" s="475"/>
    </row>
    <row r="33" spans="2:10" ht="41.25" customHeight="1">
      <c r="B33" s="112" t="s">
        <v>711</v>
      </c>
      <c r="C33" s="112" t="s">
        <v>1648</v>
      </c>
      <c r="D33" s="690" t="s">
        <v>657</v>
      </c>
      <c r="E33" s="198">
        <f t="shared" si="0"/>
        <v>50</v>
      </c>
      <c r="F33" s="303">
        <f t="shared" si="1"/>
        <v>13619</v>
      </c>
      <c r="G33" s="345">
        <f t="shared" si="2"/>
        <v>10190</v>
      </c>
      <c r="H33" s="43"/>
      <c r="I33" s="474"/>
      <c r="J33" s="475"/>
    </row>
    <row r="34" spans="2:10" ht="41.25" customHeight="1">
      <c r="B34" s="112" t="s">
        <v>712</v>
      </c>
      <c r="C34" s="112" t="s">
        <v>1649</v>
      </c>
      <c r="D34" s="690" t="s">
        <v>657</v>
      </c>
      <c r="E34" s="198">
        <f t="shared" si="0"/>
        <v>45</v>
      </c>
      <c r="F34" s="303">
        <f t="shared" si="1"/>
        <v>11549</v>
      </c>
      <c r="G34" s="345">
        <f t="shared" si="2"/>
        <v>8641</v>
      </c>
      <c r="H34" s="43"/>
      <c r="I34" s="474"/>
      <c r="J34" s="475"/>
    </row>
    <row r="35" spans="2:10" ht="41.25" customHeight="1">
      <c r="B35" s="112" t="s">
        <v>713</v>
      </c>
      <c r="C35" s="112" t="s">
        <v>1650</v>
      </c>
      <c r="D35" s="690" t="s">
        <v>659</v>
      </c>
      <c r="E35" s="198">
        <f t="shared" si="0"/>
        <v>60</v>
      </c>
      <c r="F35" s="303">
        <f t="shared" si="1"/>
        <v>16473</v>
      </c>
      <c r="G35" s="345">
        <f t="shared" si="2"/>
        <v>12326</v>
      </c>
      <c r="H35" s="43"/>
      <c r="I35" s="474"/>
      <c r="J35" s="475"/>
    </row>
    <row r="36" spans="2:10" ht="41.25" customHeight="1">
      <c r="B36" s="112" t="s">
        <v>714</v>
      </c>
      <c r="C36" s="112" t="s">
        <v>1651</v>
      </c>
      <c r="D36" s="690" t="s">
        <v>661</v>
      </c>
      <c r="E36" s="198">
        <f t="shared" si="0"/>
        <v>40</v>
      </c>
      <c r="F36" s="303">
        <f t="shared" si="1"/>
        <v>10825</v>
      </c>
      <c r="G36" s="345">
        <f t="shared" si="2"/>
        <v>8100</v>
      </c>
      <c r="H36" s="43"/>
      <c r="I36" s="474"/>
      <c r="J36" s="475"/>
    </row>
    <row r="37" spans="2:10" ht="41.25" customHeight="1" thickBot="1">
      <c r="B37" s="169" t="s">
        <v>715</v>
      </c>
      <c r="C37" s="169" t="s">
        <v>1652</v>
      </c>
      <c r="D37" s="692" t="s">
        <v>661</v>
      </c>
      <c r="E37" s="227">
        <f t="shared" si="0"/>
        <v>50</v>
      </c>
      <c r="F37" s="304">
        <f t="shared" si="1"/>
        <v>13637</v>
      </c>
      <c r="G37" s="346">
        <f t="shared" si="2"/>
        <v>10204</v>
      </c>
      <c r="H37" s="43"/>
      <c r="I37" s="474"/>
      <c r="J37" s="475"/>
    </row>
    <row r="38" spans="2:10" ht="41.25" customHeight="1">
      <c r="B38" s="50"/>
      <c r="C38" s="687"/>
      <c r="D38" s="51"/>
      <c r="E38" s="51"/>
      <c r="F38" s="52"/>
      <c r="G38" s="52"/>
      <c r="H38" s="43"/>
      <c r="I38" s="43"/>
      <c r="J38" s="44"/>
    </row>
    <row r="39" spans="2:10" ht="41.25" customHeight="1">
      <c r="B39" s="50"/>
      <c r="C39" s="687"/>
      <c r="D39" s="51"/>
      <c r="E39" s="51"/>
      <c r="F39" s="52"/>
      <c r="G39" s="52"/>
      <c r="H39" s="43"/>
      <c r="I39" s="43"/>
      <c r="J39" s="44"/>
    </row>
    <row r="40" spans="2:10" ht="41.25" customHeight="1">
      <c r="B40" s="50"/>
      <c r="C40" s="687"/>
      <c r="D40" s="51"/>
      <c r="E40" s="51"/>
      <c r="F40" s="52"/>
      <c r="G40" s="52"/>
      <c r="H40" s="43"/>
      <c r="I40" s="43"/>
      <c r="J40" s="44"/>
    </row>
    <row r="41" spans="2:10" ht="41.25" customHeight="1">
      <c r="B41" s="50"/>
      <c r="C41" s="687"/>
      <c r="D41" s="51"/>
      <c r="E41" s="51"/>
      <c r="F41" s="52"/>
      <c r="G41" s="52"/>
      <c r="H41" s="43"/>
      <c r="I41" s="43"/>
      <c r="J41" s="44"/>
    </row>
    <row r="42" spans="2:10" ht="41.25" customHeight="1">
      <c r="B42" s="50"/>
      <c r="C42" s="687"/>
      <c r="D42" s="51"/>
      <c r="E42" s="51"/>
      <c r="F42" s="52"/>
      <c r="G42" s="52"/>
      <c r="H42" s="43"/>
      <c r="I42" s="43"/>
      <c r="J42" s="44"/>
    </row>
    <row r="43" spans="2:10" ht="41.25" customHeight="1">
      <c r="B43" s="50"/>
      <c r="C43" s="687"/>
      <c r="D43" s="51"/>
      <c r="E43" s="51"/>
      <c r="F43" s="52"/>
      <c r="G43" s="52"/>
      <c r="H43" s="43"/>
      <c r="I43" s="43"/>
      <c r="J43" s="44"/>
    </row>
    <row r="44" spans="2:10" ht="41.25" customHeight="1">
      <c r="B44" s="50"/>
      <c r="C44" s="687"/>
      <c r="D44" s="51"/>
      <c r="E44" s="51"/>
      <c r="F44" s="52"/>
      <c r="G44" s="52"/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 thickBot="1">
      <c r="B74" s="53"/>
      <c r="C74" s="688"/>
      <c r="D74" s="54"/>
      <c r="E74" s="54"/>
      <c r="F74" s="55"/>
      <c r="G74" s="55"/>
      <c r="H74" s="49"/>
      <c r="I74" s="49"/>
      <c r="J74" s="56"/>
    </row>
  </sheetData>
  <mergeCells count="20">
    <mergeCell ref="I19:J20"/>
    <mergeCell ref="I7:J7"/>
    <mergeCell ref="I9:J9"/>
    <mergeCell ref="I10:J10"/>
    <mergeCell ref="I13:J13"/>
    <mergeCell ref="I11:J11"/>
    <mergeCell ref="I14:J14"/>
    <mergeCell ref="I12:J12"/>
    <mergeCell ref="I15:J16"/>
    <mergeCell ref="I17:J18"/>
    <mergeCell ref="C4:C6"/>
    <mergeCell ref="D1:I1"/>
    <mergeCell ref="B3:J3"/>
    <mergeCell ref="B4:B6"/>
    <mergeCell ref="D4:D6"/>
    <mergeCell ref="E4:E6"/>
    <mergeCell ref="F4:F6"/>
    <mergeCell ref="G4:G6"/>
    <mergeCell ref="H4:J6"/>
    <mergeCell ref="F2:I2"/>
  </mergeCells>
  <hyperlinks>
    <hyperlink ref="B1" location="main!A1" display="НАЗАД" xr:uid="{00000000-0004-0000-07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591876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6477000</xdr:colOff>
                <xdr:row>0</xdr:row>
                <xdr:rowOff>502920</xdr:rowOff>
              </to>
            </anchor>
          </controlPr>
        </control>
      </mc:Choice>
      <mc:Fallback>
        <control shapeId="591876" r:id="rId4" name="Label2"/>
      </mc:Fallback>
    </mc:AlternateContent>
    <mc:AlternateContent xmlns:mc="http://schemas.openxmlformats.org/markup-compatibility/2006">
      <mc:Choice Requires="x14">
        <control shapeId="591875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3604260</xdr:colOff>
                <xdr:row>0</xdr:row>
                <xdr:rowOff>502920</xdr:rowOff>
              </to>
            </anchor>
          </controlPr>
        </control>
      </mc:Choice>
      <mc:Fallback>
        <control shapeId="591875" r:id="rId6" name="Label1"/>
      </mc:Fallback>
    </mc:AlternateContent>
    <mc:AlternateContent xmlns:mc="http://schemas.openxmlformats.org/markup-compatibility/2006">
      <mc:Choice Requires="x14">
        <control shapeId="591874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487680</xdr:rowOff>
              </to>
            </anchor>
          </controlPr>
        </control>
      </mc:Choice>
      <mc:Fallback>
        <control shapeId="591874" r:id="rId8" name="TextBox2"/>
      </mc:Fallback>
    </mc:AlternateContent>
    <mc:AlternateContent xmlns:mc="http://schemas.openxmlformats.org/markup-compatibility/2006">
      <mc:Choice Requires="x14">
        <control shapeId="591873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4442460</xdr:colOff>
                <xdr:row>0</xdr:row>
                <xdr:rowOff>487680</xdr:rowOff>
              </to>
            </anchor>
          </controlPr>
        </control>
      </mc:Choice>
      <mc:Fallback>
        <control shapeId="591873" r:id="rId10" name="TextBox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36">
    <pageSetUpPr fitToPage="1"/>
  </sheetPr>
  <dimension ref="A1:J79"/>
  <sheetViews>
    <sheetView showGridLines="0" showRowColHeaders="0" zoomScale="40" zoomScaleNormal="40" zoomScaleSheetLayoutView="50" zoomScalePageLayoutView="93" workbookViewId="0">
      <pane ySplit="1" topLeftCell="A2" activePane="bottomLeft" state="frozen"/>
      <selection activeCell="C20" sqref="C20:D20"/>
      <selection pane="bottomLeft" activeCell="B1" sqref="B1"/>
    </sheetView>
  </sheetViews>
  <sheetFormatPr defaultColWidth="9.109375" defaultRowHeight="44.4"/>
  <cols>
    <col min="1" max="1" width="6.109375" style="57" customWidth="1"/>
    <col min="2" max="2" width="77" style="60" customWidth="1"/>
    <col min="3" max="3" width="41.5546875" style="60" hidden="1" customWidth="1"/>
    <col min="4" max="4" width="35.88671875" style="60" customWidth="1"/>
    <col min="5" max="5" width="15.5546875" style="60" customWidth="1"/>
    <col min="6" max="6" width="38.5546875" style="61" customWidth="1"/>
    <col min="7" max="7" width="36" style="62" customWidth="1"/>
    <col min="8" max="8" width="1.6640625" style="62" customWidth="1"/>
    <col min="9" max="9" width="20.88671875" style="62" customWidth="1"/>
    <col min="10" max="10" width="210.88671875" style="63" customWidth="1"/>
    <col min="11" max="16384" width="9.109375" style="60"/>
  </cols>
  <sheetData>
    <row r="1" spans="1:10" ht="46.2">
      <c r="B1" s="70" t="s">
        <v>57</v>
      </c>
      <c r="C1" s="70"/>
      <c r="D1" s="1369" t="str">
        <f>B3</f>
        <v>Прайс-лист прихожая Энсо</v>
      </c>
      <c r="E1" s="1369"/>
      <c r="F1" s="1369"/>
      <c r="G1" s="1369"/>
      <c r="H1" s="1369"/>
      <c r="I1" s="1369"/>
      <c r="J1" s="59"/>
    </row>
    <row r="2" spans="1:10" s="80" customFormat="1" ht="129" customHeight="1">
      <c r="A2" s="78" t="s">
        <v>0</v>
      </c>
      <c r="B2" s="81"/>
      <c r="C2" s="81"/>
      <c r="D2" s="79"/>
      <c r="E2" s="79"/>
      <c r="F2" s="1386" t="s">
        <v>4031</v>
      </c>
      <c r="G2" s="1386"/>
      <c r="H2" s="1386"/>
      <c r="I2" s="1386"/>
      <c r="J2" s="1340"/>
    </row>
    <row r="3" spans="1:10" s="86" customFormat="1" ht="61.2" thickBot="1">
      <c r="A3" s="58"/>
      <c r="B3" s="1370" t="s">
        <v>1092</v>
      </c>
      <c r="C3" s="1370"/>
      <c r="D3" s="1370"/>
      <c r="E3" s="1370"/>
      <c r="F3" s="1370"/>
      <c r="G3" s="1370"/>
      <c r="H3" s="1370"/>
      <c r="I3" s="1370"/>
      <c r="J3" s="1370"/>
    </row>
    <row r="4" spans="1:10" ht="18.75" customHeight="1">
      <c r="B4" s="1388" t="s">
        <v>1</v>
      </c>
      <c r="C4" s="1391" t="s">
        <v>1255</v>
      </c>
      <c r="D4" s="1394" t="s">
        <v>2</v>
      </c>
      <c r="E4" s="1397" t="s">
        <v>3</v>
      </c>
      <c r="F4" s="1400" t="s">
        <v>4</v>
      </c>
      <c r="G4" s="1400" t="s">
        <v>5</v>
      </c>
      <c r="H4" s="1403" t="s">
        <v>6</v>
      </c>
      <c r="I4" s="1379"/>
      <c r="J4" s="1380"/>
    </row>
    <row r="5" spans="1:10" ht="15.75" customHeight="1">
      <c r="B5" s="1389"/>
      <c r="C5" s="1392"/>
      <c r="D5" s="1395"/>
      <c r="E5" s="1398"/>
      <c r="F5" s="1401"/>
      <c r="G5" s="1401"/>
      <c r="H5" s="1404"/>
      <c r="I5" s="1381"/>
      <c r="J5" s="1382"/>
    </row>
    <row r="6" spans="1:10" ht="41.25" customHeight="1" thickBot="1">
      <c r="B6" s="1449"/>
      <c r="C6" s="1393"/>
      <c r="D6" s="1450"/>
      <c r="E6" s="1434"/>
      <c r="F6" s="1401"/>
      <c r="G6" s="1401"/>
      <c r="H6" s="1405"/>
      <c r="I6" s="1383"/>
      <c r="J6" s="1384"/>
    </row>
    <row r="7" spans="1:10" ht="41.25" customHeight="1">
      <c r="B7" s="555" t="s">
        <v>847</v>
      </c>
      <c r="C7" s="584" t="s">
        <v>1792</v>
      </c>
      <c r="D7" s="693" t="s">
        <v>129</v>
      </c>
      <c r="E7" s="433">
        <f t="shared" ref="E7:E36" si="0">VLOOKUP(C7,Артикул,2,FALSE)</f>
        <v>60</v>
      </c>
      <c r="F7" s="663">
        <f t="shared" ref="F7:F37" si="1">VLOOKUP(C7,Артикул,3,FALSE)</f>
        <v>11717</v>
      </c>
      <c r="G7" s="344">
        <f t="shared" ref="G7:G37" si="2">ROUNDUP(CEILING(F7*(1-скидка),1)*(1+наценка),1)</f>
        <v>8767</v>
      </c>
      <c r="H7" s="41"/>
      <c r="I7" s="595"/>
      <c r="J7" s="596"/>
    </row>
    <row r="8" spans="1:10" ht="41.25" customHeight="1">
      <c r="B8" s="556" t="s">
        <v>1094</v>
      </c>
      <c r="C8" s="556" t="s">
        <v>1559</v>
      </c>
      <c r="D8" s="589" t="s">
        <v>129</v>
      </c>
      <c r="E8" s="588">
        <f t="shared" si="0"/>
        <v>45</v>
      </c>
      <c r="F8" s="590">
        <f t="shared" si="1"/>
        <v>7834</v>
      </c>
      <c r="G8" s="617">
        <f t="shared" si="2"/>
        <v>5862</v>
      </c>
      <c r="H8" s="43"/>
      <c r="I8" s="1408" t="s">
        <v>667</v>
      </c>
      <c r="J8" s="1409"/>
    </row>
    <row r="9" spans="1:10" ht="41.25" customHeight="1">
      <c r="B9" s="556" t="s">
        <v>1095</v>
      </c>
      <c r="C9" s="556" t="s">
        <v>1566</v>
      </c>
      <c r="D9" s="694" t="s">
        <v>139</v>
      </c>
      <c r="E9" s="588">
        <f t="shared" si="0"/>
        <v>105</v>
      </c>
      <c r="F9" s="392">
        <f t="shared" si="1"/>
        <v>18291</v>
      </c>
      <c r="G9" s="616">
        <f t="shared" si="2"/>
        <v>13686</v>
      </c>
      <c r="H9" s="43"/>
      <c r="I9" s="1410" t="s">
        <v>870</v>
      </c>
      <c r="J9" s="1459"/>
    </row>
    <row r="10" spans="1:10" ht="41.25" customHeight="1">
      <c r="B10" s="556" t="s">
        <v>1096</v>
      </c>
      <c r="C10" s="556" t="s">
        <v>1567</v>
      </c>
      <c r="D10" s="589" t="s">
        <v>723</v>
      </c>
      <c r="E10" s="588">
        <f t="shared" si="0"/>
        <v>55</v>
      </c>
      <c r="F10" s="392">
        <f t="shared" si="1"/>
        <v>12754</v>
      </c>
      <c r="G10" s="616">
        <f t="shared" si="2"/>
        <v>9543</v>
      </c>
      <c r="H10" s="43"/>
      <c r="I10" s="1408" t="s">
        <v>797</v>
      </c>
      <c r="J10" s="1409"/>
    </row>
    <row r="11" spans="1:10" ht="41.25" customHeight="1">
      <c r="B11" s="556" t="s">
        <v>1097</v>
      </c>
      <c r="C11" s="556" t="s">
        <v>1568</v>
      </c>
      <c r="D11" s="589" t="s">
        <v>130</v>
      </c>
      <c r="E11" s="588">
        <f t="shared" si="0"/>
        <v>70</v>
      </c>
      <c r="F11" s="590">
        <f t="shared" si="1"/>
        <v>13373</v>
      </c>
      <c r="G11" s="616">
        <f t="shared" si="2"/>
        <v>10006</v>
      </c>
      <c r="H11" s="43"/>
      <c r="I11" s="1408"/>
      <c r="J11" s="1409"/>
    </row>
    <row r="12" spans="1:10" ht="41.25" customHeight="1">
      <c r="B12" s="556" t="s">
        <v>1098</v>
      </c>
      <c r="C12" s="556" t="s">
        <v>1570</v>
      </c>
      <c r="D12" s="589" t="s">
        <v>230</v>
      </c>
      <c r="E12" s="588">
        <f t="shared" si="0"/>
        <v>120</v>
      </c>
      <c r="F12" s="590">
        <f t="shared" si="1"/>
        <v>24169</v>
      </c>
      <c r="G12" s="616">
        <f t="shared" si="2"/>
        <v>18084</v>
      </c>
      <c r="H12" s="43"/>
      <c r="I12" s="1408" t="s">
        <v>668</v>
      </c>
      <c r="J12" s="1409"/>
    </row>
    <row r="13" spans="1:10" ht="41.25" customHeight="1">
      <c r="B13" s="556" t="s">
        <v>1099</v>
      </c>
      <c r="C13" s="556" t="s">
        <v>1799</v>
      </c>
      <c r="D13" s="589" t="s">
        <v>132</v>
      </c>
      <c r="E13" s="588">
        <f t="shared" si="0"/>
        <v>65</v>
      </c>
      <c r="F13" s="590">
        <f t="shared" si="1"/>
        <v>14270</v>
      </c>
      <c r="G13" s="616">
        <f t="shared" si="2"/>
        <v>10677</v>
      </c>
      <c r="H13" s="43"/>
      <c r="I13" s="1410" t="s">
        <v>871</v>
      </c>
      <c r="J13" s="1409"/>
    </row>
    <row r="14" spans="1:10" ht="41.25" customHeight="1" thickBot="1">
      <c r="B14" s="558" t="s">
        <v>1160</v>
      </c>
      <c r="C14" s="558" t="s">
        <v>1572</v>
      </c>
      <c r="D14" s="593" t="s">
        <v>1161</v>
      </c>
      <c r="E14" s="592">
        <f t="shared" si="0"/>
        <v>105</v>
      </c>
      <c r="F14" s="594">
        <f t="shared" si="1"/>
        <v>22735</v>
      </c>
      <c r="G14" s="346">
        <f t="shared" si="2"/>
        <v>17011</v>
      </c>
      <c r="H14" s="43"/>
      <c r="I14" s="1408"/>
      <c r="J14" s="1409"/>
    </row>
    <row r="15" spans="1:10" ht="41.25" customHeight="1">
      <c r="B15" s="555" t="s">
        <v>1162</v>
      </c>
      <c r="C15" s="555" t="s">
        <v>1369</v>
      </c>
      <c r="D15" s="603" t="s">
        <v>1163</v>
      </c>
      <c r="E15" s="591">
        <f t="shared" si="0"/>
        <v>13</v>
      </c>
      <c r="F15" s="623">
        <f t="shared" si="1"/>
        <v>5744</v>
      </c>
      <c r="G15" s="617">
        <f t="shared" si="2"/>
        <v>4298</v>
      </c>
      <c r="H15" s="43"/>
      <c r="I15" s="1460" t="s">
        <v>882</v>
      </c>
      <c r="J15" s="1461"/>
    </row>
    <row r="16" spans="1:10" ht="41.25" customHeight="1">
      <c r="B16" s="556" t="s">
        <v>1164</v>
      </c>
      <c r="C16" s="556" t="s">
        <v>1777</v>
      </c>
      <c r="D16" s="589" t="s">
        <v>147</v>
      </c>
      <c r="E16" s="588">
        <f t="shared" si="0"/>
        <v>40</v>
      </c>
      <c r="F16" s="590">
        <f t="shared" si="1"/>
        <v>13563</v>
      </c>
      <c r="G16" s="616">
        <f t="shared" si="2"/>
        <v>10148</v>
      </c>
      <c r="H16" s="43"/>
      <c r="I16" s="1460" t="s">
        <v>3335</v>
      </c>
      <c r="J16" s="1461"/>
    </row>
    <row r="17" spans="2:10" ht="41.25" customHeight="1">
      <c r="B17" s="556" t="s">
        <v>1100</v>
      </c>
      <c r="C17" s="556" t="s">
        <v>1778</v>
      </c>
      <c r="D17" s="589" t="s">
        <v>147</v>
      </c>
      <c r="E17" s="588">
        <f t="shared" si="0"/>
        <v>35</v>
      </c>
      <c r="F17" s="590">
        <f t="shared" si="1"/>
        <v>10121</v>
      </c>
      <c r="G17" s="616">
        <f t="shared" si="2"/>
        <v>7573</v>
      </c>
      <c r="H17" s="43"/>
      <c r="I17" s="1460" t="s">
        <v>3336</v>
      </c>
      <c r="J17" s="1461"/>
    </row>
    <row r="18" spans="2:10" ht="41.25" customHeight="1">
      <c r="B18" s="556" t="s">
        <v>1165</v>
      </c>
      <c r="C18" s="556" t="s">
        <v>1779</v>
      </c>
      <c r="D18" s="589" t="s">
        <v>130</v>
      </c>
      <c r="E18" s="588">
        <f t="shared" si="0"/>
        <v>60</v>
      </c>
      <c r="F18" s="590">
        <f t="shared" si="1"/>
        <v>18561</v>
      </c>
      <c r="G18" s="616">
        <f t="shared" si="2"/>
        <v>13888</v>
      </c>
      <c r="H18" s="43"/>
      <c r="I18" s="1098"/>
      <c r="J18" s="948"/>
    </row>
    <row r="19" spans="2:10" ht="41.25" customHeight="1">
      <c r="B19" s="556" t="s">
        <v>1166</v>
      </c>
      <c r="C19" s="556" t="s">
        <v>1536</v>
      </c>
      <c r="D19" s="589" t="s">
        <v>1167</v>
      </c>
      <c r="E19" s="588">
        <f t="shared" si="0"/>
        <v>12</v>
      </c>
      <c r="F19" s="590">
        <f t="shared" si="1"/>
        <v>2672</v>
      </c>
      <c r="G19" s="616">
        <f t="shared" si="2"/>
        <v>2000</v>
      </c>
      <c r="H19" s="43"/>
      <c r="I19" s="1098"/>
      <c r="J19" s="948"/>
    </row>
    <row r="20" spans="2:10" ht="41.25" customHeight="1">
      <c r="B20" s="556" t="s">
        <v>1168</v>
      </c>
      <c r="C20" s="556" t="s">
        <v>1537</v>
      </c>
      <c r="D20" s="589" t="s">
        <v>1169</v>
      </c>
      <c r="E20" s="588">
        <f t="shared" si="0"/>
        <v>13</v>
      </c>
      <c r="F20" s="590">
        <f t="shared" si="1"/>
        <v>2900</v>
      </c>
      <c r="G20" s="616">
        <f t="shared" si="2"/>
        <v>2170</v>
      </c>
      <c r="H20" s="43"/>
      <c r="I20" s="1406" t="s">
        <v>872</v>
      </c>
      <c r="J20" s="1407"/>
    </row>
    <row r="21" spans="2:10" ht="41.25" customHeight="1">
      <c r="B21" s="556" t="s">
        <v>1170</v>
      </c>
      <c r="C21" s="556" t="s">
        <v>1538</v>
      </c>
      <c r="D21" s="589" t="s">
        <v>1171</v>
      </c>
      <c r="E21" s="588">
        <f t="shared" si="0"/>
        <v>20</v>
      </c>
      <c r="F21" s="590">
        <f t="shared" si="1"/>
        <v>4467</v>
      </c>
      <c r="G21" s="616">
        <f t="shared" si="2"/>
        <v>3343</v>
      </c>
      <c r="H21" s="43"/>
      <c r="I21" s="1406" t="s">
        <v>733</v>
      </c>
      <c r="J21" s="1407"/>
    </row>
    <row r="22" spans="2:10" ht="41.25" customHeight="1" thickBot="1">
      <c r="B22" s="558" t="s">
        <v>1172</v>
      </c>
      <c r="C22" s="558" t="s">
        <v>1539</v>
      </c>
      <c r="D22" s="593" t="s">
        <v>1173</v>
      </c>
      <c r="E22" s="592">
        <f t="shared" si="0"/>
        <v>25</v>
      </c>
      <c r="F22" s="594">
        <f t="shared" si="1"/>
        <v>7399</v>
      </c>
      <c r="G22" s="616">
        <f t="shared" si="2"/>
        <v>5536</v>
      </c>
      <c r="H22" s="43"/>
      <c r="I22" s="1406"/>
      <c r="J22" s="1407"/>
    </row>
    <row r="23" spans="2:10" ht="41.25" customHeight="1">
      <c r="B23" s="555" t="s">
        <v>727</v>
      </c>
      <c r="C23" s="555" t="s">
        <v>1370</v>
      </c>
      <c r="D23" s="591" t="s">
        <v>386</v>
      </c>
      <c r="E23" s="591">
        <f t="shared" si="0"/>
        <v>9</v>
      </c>
      <c r="F23" s="371">
        <f t="shared" si="1"/>
        <v>2107</v>
      </c>
      <c r="G23" s="493">
        <f t="shared" si="2"/>
        <v>1577</v>
      </c>
      <c r="H23" s="43"/>
      <c r="I23" s="597" t="s">
        <v>7</v>
      </c>
      <c r="J23" s="598"/>
    </row>
    <row r="24" spans="2:10" ht="41.25" customHeight="1">
      <c r="B24" s="556" t="s">
        <v>728</v>
      </c>
      <c r="C24" s="556" t="s">
        <v>1371</v>
      </c>
      <c r="D24" s="588" t="s">
        <v>253</v>
      </c>
      <c r="E24" s="588">
        <f t="shared" si="0"/>
        <v>18</v>
      </c>
      <c r="F24" s="372">
        <f t="shared" si="1"/>
        <v>4139</v>
      </c>
      <c r="G24" s="616">
        <f t="shared" si="2"/>
        <v>3097</v>
      </c>
      <c r="H24" s="43"/>
      <c r="I24" s="1033" t="s">
        <v>840</v>
      </c>
      <c r="J24" s="598"/>
    </row>
    <row r="25" spans="2:10" ht="41.25" customHeight="1">
      <c r="B25" s="556" t="s">
        <v>1073</v>
      </c>
      <c r="C25" s="556" t="s">
        <v>1372</v>
      </c>
      <c r="D25" s="588" t="s">
        <v>200</v>
      </c>
      <c r="E25" s="588">
        <f t="shared" si="0"/>
        <v>18</v>
      </c>
      <c r="F25" s="430">
        <f t="shared" si="1"/>
        <v>4074</v>
      </c>
      <c r="G25" s="616">
        <f t="shared" si="2"/>
        <v>3049</v>
      </c>
      <c r="H25" s="43"/>
      <c r="I25" s="1033"/>
      <c r="J25" s="598"/>
    </row>
    <row r="26" spans="2:10" ht="41.25" customHeight="1">
      <c r="B26" s="556" t="s">
        <v>785</v>
      </c>
      <c r="C26" s="556" t="s">
        <v>1267</v>
      </c>
      <c r="D26" s="588" t="s">
        <v>572</v>
      </c>
      <c r="E26" s="588">
        <f t="shared" si="0"/>
        <v>11</v>
      </c>
      <c r="F26" s="430">
        <f t="shared" si="1"/>
        <v>2834</v>
      </c>
      <c r="G26" s="616">
        <f t="shared" si="2"/>
        <v>2121</v>
      </c>
      <c r="H26" s="43"/>
      <c r="I26" s="1457" t="s">
        <v>877</v>
      </c>
      <c r="J26" s="1458"/>
    </row>
    <row r="27" spans="2:10" ht="41.25" customHeight="1">
      <c r="B27" s="556" t="s">
        <v>1101</v>
      </c>
      <c r="C27" s="556" t="s">
        <v>1576</v>
      </c>
      <c r="D27" s="588" t="s">
        <v>44</v>
      </c>
      <c r="E27" s="588">
        <f t="shared" si="0"/>
        <v>10</v>
      </c>
      <c r="F27" s="372">
        <f t="shared" si="1"/>
        <v>1661</v>
      </c>
      <c r="G27" s="616">
        <f t="shared" si="2"/>
        <v>1243</v>
      </c>
      <c r="H27" s="43"/>
      <c r="I27" s="1457"/>
      <c r="J27" s="1458"/>
    </row>
    <row r="28" spans="2:10" ht="41.25" customHeight="1">
      <c r="B28" s="556" t="s">
        <v>1102</v>
      </c>
      <c r="C28" s="556" t="s">
        <v>1577</v>
      </c>
      <c r="D28" s="588" t="s">
        <v>62</v>
      </c>
      <c r="E28" s="588">
        <f t="shared" si="0"/>
        <v>20</v>
      </c>
      <c r="F28" s="372">
        <f t="shared" si="1"/>
        <v>2934</v>
      </c>
      <c r="G28" s="616">
        <f t="shared" si="2"/>
        <v>2196</v>
      </c>
      <c r="H28" s="43"/>
      <c r="I28" s="1457"/>
      <c r="J28" s="1458"/>
    </row>
    <row r="29" spans="2:10" ht="41.25" customHeight="1">
      <c r="B29" s="556" t="s">
        <v>1174</v>
      </c>
      <c r="C29" s="556" t="s">
        <v>1597</v>
      </c>
      <c r="D29" s="588" t="s">
        <v>1175</v>
      </c>
      <c r="E29" s="588">
        <f t="shared" si="0"/>
        <v>10</v>
      </c>
      <c r="F29" s="372">
        <f t="shared" si="1"/>
        <v>6133</v>
      </c>
      <c r="G29" s="616">
        <f t="shared" si="2"/>
        <v>4589</v>
      </c>
      <c r="H29" s="43"/>
      <c r="I29" s="408"/>
      <c r="J29" s="489"/>
    </row>
    <row r="30" spans="2:10" ht="41.25" customHeight="1" thickBot="1">
      <c r="B30" s="558" t="s">
        <v>1176</v>
      </c>
      <c r="C30" s="558" t="s">
        <v>1598</v>
      </c>
      <c r="D30" s="592" t="s">
        <v>1177</v>
      </c>
      <c r="E30" s="592">
        <f t="shared" si="0"/>
        <v>11</v>
      </c>
      <c r="F30" s="382">
        <f t="shared" si="1"/>
        <v>7120</v>
      </c>
      <c r="G30" s="346">
        <f t="shared" si="2"/>
        <v>5328</v>
      </c>
      <c r="H30" s="43"/>
      <c r="I30" s="408"/>
      <c r="J30" s="489"/>
    </row>
    <row r="31" spans="2:10" ht="41.25" customHeight="1">
      <c r="B31" s="555" t="s">
        <v>1103</v>
      </c>
      <c r="C31" s="555" t="s">
        <v>1787</v>
      </c>
      <c r="D31" s="591" t="s">
        <v>127</v>
      </c>
      <c r="E31" s="591">
        <f t="shared" si="0"/>
        <v>35</v>
      </c>
      <c r="F31" s="371">
        <f t="shared" si="1"/>
        <v>8377</v>
      </c>
      <c r="G31" s="617">
        <f t="shared" si="2"/>
        <v>6268</v>
      </c>
      <c r="H31" s="43"/>
      <c r="I31" s="408"/>
      <c r="J31" s="489"/>
    </row>
    <row r="32" spans="2:10" ht="41.25" customHeight="1">
      <c r="B32" s="556" t="s">
        <v>1104</v>
      </c>
      <c r="C32" s="556" t="s">
        <v>1788</v>
      </c>
      <c r="D32" s="588" t="s">
        <v>128</v>
      </c>
      <c r="E32" s="588">
        <f t="shared" si="0"/>
        <v>70</v>
      </c>
      <c r="F32" s="372">
        <f t="shared" si="1"/>
        <v>15942</v>
      </c>
      <c r="G32" s="616">
        <f t="shared" si="2"/>
        <v>11928</v>
      </c>
      <c r="H32" s="43"/>
      <c r="I32" s="408"/>
      <c r="J32" s="489"/>
    </row>
    <row r="33" spans="2:10" ht="41.25" customHeight="1">
      <c r="B33" s="556" t="s">
        <v>1105</v>
      </c>
      <c r="C33" s="556" t="s">
        <v>1789</v>
      </c>
      <c r="D33" s="588" t="s">
        <v>1064</v>
      </c>
      <c r="E33" s="588">
        <f t="shared" si="0"/>
        <v>20</v>
      </c>
      <c r="F33" s="430">
        <f t="shared" si="1"/>
        <v>4489</v>
      </c>
      <c r="G33" s="616">
        <f t="shared" si="2"/>
        <v>3359</v>
      </c>
      <c r="H33" s="43"/>
      <c r="I33" s="408"/>
      <c r="J33" s="489"/>
    </row>
    <row r="34" spans="2:10" ht="41.25" customHeight="1">
      <c r="B34" s="556" t="s">
        <v>1178</v>
      </c>
      <c r="C34" s="556" t="s">
        <v>1790</v>
      </c>
      <c r="D34" s="588" t="s">
        <v>1179</v>
      </c>
      <c r="E34" s="588">
        <f t="shared" si="0"/>
        <v>17</v>
      </c>
      <c r="F34" s="430">
        <f t="shared" si="1"/>
        <v>4987</v>
      </c>
      <c r="G34" s="616">
        <f t="shared" si="2"/>
        <v>3732</v>
      </c>
      <c r="H34" s="43"/>
      <c r="I34" s="408"/>
      <c r="J34" s="489"/>
    </row>
    <row r="35" spans="2:10" ht="41.25" customHeight="1">
      <c r="B35" s="556" t="s">
        <v>1108</v>
      </c>
      <c r="C35" s="556" t="s">
        <v>1108</v>
      </c>
      <c r="D35" s="588" t="s">
        <v>1120</v>
      </c>
      <c r="E35" s="588">
        <f t="shared" si="0"/>
        <v>5.4</v>
      </c>
      <c r="F35" s="430">
        <f t="shared" si="1"/>
        <v>5347</v>
      </c>
      <c r="G35" s="616">
        <f t="shared" si="2"/>
        <v>4001</v>
      </c>
      <c r="H35" s="43"/>
      <c r="I35" s="408"/>
      <c r="J35" s="489"/>
    </row>
    <row r="36" spans="2:10" ht="41.25" customHeight="1">
      <c r="B36" s="556" t="s">
        <v>1106</v>
      </c>
      <c r="C36" s="556" t="s">
        <v>1573</v>
      </c>
      <c r="D36" s="536" t="s">
        <v>1072</v>
      </c>
      <c r="E36" s="536">
        <f t="shared" si="0"/>
        <v>2</v>
      </c>
      <c r="F36" s="418">
        <f t="shared" si="1"/>
        <v>9825</v>
      </c>
      <c r="G36" s="616">
        <f t="shared" si="2"/>
        <v>7352</v>
      </c>
      <c r="H36" s="43"/>
      <c r="I36" s="408"/>
      <c r="J36" s="489"/>
    </row>
    <row r="37" spans="2:10" ht="65.400000000000006" thickBot="1">
      <c r="B37" s="558" t="s">
        <v>1107</v>
      </c>
      <c r="C37" s="558" t="s">
        <v>1606</v>
      </c>
      <c r="D37" s="592" t="s">
        <v>1082</v>
      </c>
      <c r="E37" s="592"/>
      <c r="F37" s="575">
        <f t="shared" si="1"/>
        <v>301</v>
      </c>
      <c r="G37" s="346">
        <f t="shared" si="2"/>
        <v>226</v>
      </c>
      <c r="H37" s="43"/>
      <c r="I37" s="408"/>
      <c r="J37" s="489"/>
    </row>
    <row r="38" spans="2:10" ht="41.25" customHeight="1">
      <c r="B38" s="50"/>
      <c r="C38" s="687"/>
      <c r="D38" s="51"/>
      <c r="E38" s="51"/>
      <c r="F38" s="52"/>
      <c r="G38" s="52"/>
      <c r="H38" s="43"/>
      <c r="I38" s="43"/>
      <c r="J38" s="44"/>
    </row>
    <row r="39" spans="2:10" ht="41.25" customHeight="1">
      <c r="B39" s="50"/>
      <c r="C39" s="687"/>
      <c r="D39" s="51"/>
      <c r="E39" s="51"/>
      <c r="F39" s="52"/>
      <c r="G39" s="52"/>
      <c r="H39" s="43"/>
      <c r="I39" s="43"/>
      <c r="J39" s="44"/>
    </row>
    <row r="40" spans="2:10" ht="41.25" customHeight="1">
      <c r="B40" s="50"/>
      <c r="C40" s="687"/>
      <c r="D40" s="51"/>
      <c r="E40" s="51"/>
      <c r="F40" s="52"/>
      <c r="G40" s="52"/>
      <c r="H40" s="43"/>
      <c r="I40" s="43"/>
      <c r="J40" s="44"/>
    </row>
    <row r="41" spans="2:10" ht="41.25" customHeight="1">
      <c r="B41" s="50"/>
      <c r="C41" s="687"/>
      <c r="D41" s="51"/>
      <c r="E41" s="51"/>
      <c r="F41" s="52"/>
      <c r="G41" s="52"/>
      <c r="H41" s="43"/>
      <c r="I41" s="43"/>
      <c r="J41" s="44"/>
    </row>
    <row r="42" spans="2:10" ht="41.25" customHeight="1">
      <c r="B42" s="50"/>
      <c r="C42" s="687"/>
      <c r="D42" s="51"/>
      <c r="E42" s="51"/>
      <c r="F42" s="52"/>
      <c r="G42" s="52"/>
      <c r="H42" s="43"/>
      <c r="I42" s="43"/>
      <c r="J42" s="44"/>
    </row>
    <row r="43" spans="2:10" ht="41.25" customHeight="1">
      <c r="B43" s="50"/>
      <c r="C43" s="687"/>
      <c r="D43" s="51"/>
      <c r="E43" s="51"/>
      <c r="F43" s="52"/>
      <c r="G43" s="52"/>
      <c r="H43" s="43"/>
      <c r="I43" s="43"/>
      <c r="J43" s="44"/>
    </row>
    <row r="44" spans="2:10" ht="41.25" customHeight="1">
      <c r="B44" s="50"/>
      <c r="C44" s="687"/>
      <c r="D44" s="51"/>
      <c r="E44" s="51"/>
      <c r="F44" s="52"/>
      <c r="G44" s="52"/>
      <c r="H44" s="43"/>
      <c r="I44" s="43"/>
      <c r="J44" s="44"/>
    </row>
    <row r="45" spans="2:10" ht="41.25" customHeight="1">
      <c r="B45" s="50"/>
      <c r="C45" s="687"/>
      <c r="D45" s="51"/>
      <c r="E45" s="51"/>
      <c r="F45" s="52"/>
      <c r="G45" s="52"/>
      <c r="H45" s="43"/>
      <c r="I45" s="43"/>
      <c r="J45" s="44"/>
    </row>
    <row r="46" spans="2:10" ht="41.25" customHeight="1">
      <c r="B46" s="50"/>
      <c r="C46" s="687"/>
      <c r="D46" s="51"/>
      <c r="E46" s="51"/>
      <c r="F46" s="52"/>
      <c r="G46" s="52"/>
      <c r="H46" s="43"/>
      <c r="I46" s="43"/>
      <c r="J46" s="44"/>
    </row>
    <row r="47" spans="2:10" ht="41.25" customHeight="1">
      <c r="B47" s="50"/>
      <c r="C47" s="687"/>
      <c r="D47" s="51"/>
      <c r="E47" s="51"/>
      <c r="F47" s="52"/>
      <c r="G47" s="52"/>
      <c r="H47" s="43"/>
      <c r="I47" s="43"/>
      <c r="J47" s="44"/>
    </row>
    <row r="48" spans="2:10" ht="41.25" customHeight="1">
      <c r="B48" s="50"/>
      <c r="C48" s="687"/>
      <c r="D48" s="51"/>
      <c r="E48" s="51"/>
      <c r="F48" s="52"/>
      <c r="G48" s="52"/>
      <c r="H48" s="43"/>
      <c r="I48" s="43"/>
      <c r="J48" s="44"/>
    </row>
    <row r="49" spans="2:10" ht="41.25" customHeight="1">
      <c r="B49" s="50"/>
      <c r="C49" s="687"/>
      <c r="D49" s="51"/>
      <c r="E49" s="51"/>
      <c r="F49" s="52"/>
      <c r="G49" s="52"/>
      <c r="H49" s="43"/>
      <c r="I49" s="43"/>
      <c r="J49" s="44"/>
    </row>
    <row r="50" spans="2:10" ht="41.25" customHeight="1">
      <c r="B50" s="50"/>
      <c r="C50" s="687"/>
      <c r="D50" s="51"/>
      <c r="E50" s="51"/>
      <c r="F50" s="52"/>
      <c r="G50" s="52"/>
      <c r="H50" s="43"/>
      <c r="I50" s="43"/>
      <c r="J50" s="44"/>
    </row>
    <row r="51" spans="2:10" ht="41.25" customHeight="1">
      <c r="B51" s="50"/>
      <c r="C51" s="687"/>
      <c r="D51" s="51"/>
      <c r="E51" s="51"/>
      <c r="F51" s="52"/>
      <c r="G51" s="52"/>
      <c r="H51" s="43"/>
      <c r="I51" s="43"/>
      <c r="J51" s="44"/>
    </row>
    <row r="52" spans="2:10" ht="41.25" customHeight="1">
      <c r="B52" s="50"/>
      <c r="C52" s="687"/>
      <c r="D52" s="51"/>
      <c r="E52" s="51"/>
      <c r="F52" s="52"/>
      <c r="G52" s="52"/>
      <c r="H52" s="43"/>
      <c r="I52" s="43"/>
      <c r="J52" s="44"/>
    </row>
    <row r="53" spans="2:10" ht="41.25" customHeight="1">
      <c r="B53" s="50"/>
      <c r="C53" s="687"/>
      <c r="D53" s="51"/>
      <c r="E53" s="51"/>
      <c r="F53" s="52"/>
      <c r="G53" s="52"/>
      <c r="H53" s="43"/>
      <c r="I53" s="43"/>
      <c r="J53" s="44"/>
    </row>
    <row r="54" spans="2:10" ht="41.25" customHeight="1">
      <c r="B54" s="50"/>
      <c r="C54" s="687"/>
      <c r="D54" s="51"/>
      <c r="E54" s="51"/>
      <c r="F54" s="52"/>
      <c r="G54" s="52"/>
      <c r="H54" s="43"/>
      <c r="I54" s="43"/>
      <c r="J54" s="44"/>
    </row>
    <row r="55" spans="2:10" ht="41.25" customHeight="1">
      <c r="B55" s="50"/>
      <c r="C55" s="687"/>
      <c r="D55" s="51"/>
      <c r="E55" s="51"/>
      <c r="F55" s="52"/>
      <c r="G55" s="52"/>
      <c r="H55" s="43"/>
      <c r="I55" s="43"/>
      <c r="J55" s="44"/>
    </row>
    <row r="56" spans="2:10" ht="41.25" customHeight="1">
      <c r="B56" s="50"/>
      <c r="C56" s="687"/>
      <c r="D56" s="51"/>
      <c r="E56" s="51"/>
      <c r="F56" s="52"/>
      <c r="G56" s="52"/>
      <c r="H56" s="43"/>
      <c r="I56" s="43"/>
      <c r="J56" s="44"/>
    </row>
    <row r="57" spans="2:10" ht="41.25" customHeight="1">
      <c r="B57" s="50"/>
      <c r="C57" s="687"/>
      <c r="D57" s="51"/>
      <c r="E57" s="51"/>
      <c r="F57" s="52"/>
      <c r="G57" s="52"/>
      <c r="H57" s="43"/>
      <c r="I57" s="43"/>
      <c r="J57" s="44"/>
    </row>
    <row r="58" spans="2:10" ht="41.25" customHeight="1">
      <c r="B58" s="50"/>
      <c r="C58" s="687"/>
      <c r="D58" s="51"/>
      <c r="E58" s="51"/>
      <c r="F58" s="52"/>
      <c r="G58" s="52"/>
      <c r="H58" s="43"/>
      <c r="I58" s="43"/>
      <c r="J58" s="44"/>
    </row>
    <row r="59" spans="2:10" ht="41.25" customHeight="1">
      <c r="B59" s="50"/>
      <c r="C59" s="687"/>
      <c r="D59" s="51"/>
      <c r="E59" s="51"/>
      <c r="F59" s="52"/>
      <c r="G59" s="52"/>
      <c r="H59" s="43"/>
      <c r="I59" s="43"/>
      <c r="J59" s="44"/>
    </row>
    <row r="60" spans="2:10" ht="41.25" customHeight="1">
      <c r="B60" s="50"/>
      <c r="C60" s="687"/>
      <c r="D60" s="51"/>
      <c r="E60" s="51"/>
      <c r="F60" s="52"/>
      <c r="G60" s="52"/>
      <c r="H60" s="43"/>
      <c r="I60" s="43"/>
      <c r="J60" s="44"/>
    </row>
    <row r="61" spans="2:10" ht="41.25" customHeight="1">
      <c r="B61" s="50"/>
      <c r="C61" s="687"/>
      <c r="D61" s="51"/>
      <c r="E61" s="51"/>
      <c r="F61" s="52"/>
      <c r="G61" s="52"/>
      <c r="H61" s="43"/>
      <c r="I61" s="43"/>
      <c r="J61" s="44"/>
    </row>
    <row r="62" spans="2:10" ht="41.25" customHeight="1">
      <c r="B62" s="50"/>
      <c r="C62" s="687"/>
      <c r="D62" s="51"/>
      <c r="E62" s="51"/>
      <c r="F62" s="52"/>
      <c r="G62" s="52"/>
      <c r="H62" s="43"/>
      <c r="I62" s="43"/>
      <c r="J62" s="44"/>
    </row>
    <row r="63" spans="2:10" ht="41.25" customHeight="1">
      <c r="B63" s="50"/>
      <c r="C63" s="687"/>
      <c r="D63" s="51"/>
      <c r="E63" s="51"/>
      <c r="F63" s="52"/>
      <c r="G63" s="52"/>
      <c r="H63" s="43"/>
      <c r="I63" s="43"/>
      <c r="J63" s="44"/>
    </row>
    <row r="64" spans="2:10" ht="41.25" customHeight="1">
      <c r="B64" s="50"/>
      <c r="C64" s="687"/>
      <c r="D64" s="51"/>
      <c r="E64" s="51"/>
      <c r="F64" s="52"/>
      <c r="G64" s="52"/>
      <c r="H64" s="43"/>
      <c r="I64" s="43"/>
      <c r="J64" s="44"/>
    </row>
    <row r="65" spans="2:10" ht="41.25" customHeight="1">
      <c r="B65" s="50"/>
      <c r="C65" s="687"/>
      <c r="D65" s="51"/>
      <c r="E65" s="51"/>
      <c r="F65" s="52"/>
      <c r="G65" s="52"/>
      <c r="H65" s="43"/>
      <c r="I65" s="43"/>
      <c r="J65" s="44"/>
    </row>
    <row r="66" spans="2:10" ht="41.25" customHeight="1">
      <c r="B66" s="50"/>
      <c r="C66" s="687"/>
      <c r="D66" s="51"/>
      <c r="E66" s="51"/>
      <c r="F66" s="52"/>
      <c r="G66" s="52"/>
      <c r="H66" s="43"/>
      <c r="I66" s="43"/>
      <c r="J66" s="44"/>
    </row>
    <row r="67" spans="2:10" ht="41.25" customHeight="1">
      <c r="B67" s="50"/>
      <c r="C67" s="687"/>
      <c r="D67" s="51"/>
      <c r="E67" s="51"/>
      <c r="F67" s="52"/>
      <c r="G67" s="52"/>
      <c r="H67" s="43"/>
      <c r="I67" s="43"/>
      <c r="J67" s="44"/>
    </row>
    <row r="68" spans="2:10" ht="41.25" customHeight="1">
      <c r="B68" s="50"/>
      <c r="C68" s="687"/>
      <c r="D68" s="51"/>
      <c r="E68" s="51"/>
      <c r="F68" s="52"/>
      <c r="G68" s="52"/>
      <c r="H68" s="43"/>
      <c r="I68" s="43"/>
      <c r="J68" s="44"/>
    </row>
    <row r="69" spans="2:10" ht="41.25" customHeight="1">
      <c r="B69" s="50"/>
      <c r="C69" s="687"/>
      <c r="D69" s="51"/>
      <c r="E69" s="51"/>
      <c r="F69" s="52"/>
      <c r="G69" s="52"/>
      <c r="H69" s="43"/>
      <c r="I69" s="43"/>
      <c r="J69" s="44"/>
    </row>
    <row r="70" spans="2:10" ht="41.25" customHeight="1">
      <c r="B70" s="50"/>
      <c r="C70" s="687"/>
      <c r="D70" s="51"/>
      <c r="E70" s="51"/>
      <c r="F70" s="52"/>
      <c r="G70" s="52"/>
      <c r="H70" s="43"/>
      <c r="I70" s="43"/>
      <c r="J70" s="44"/>
    </row>
    <row r="71" spans="2:10" ht="41.25" customHeight="1">
      <c r="B71" s="50"/>
      <c r="C71" s="687"/>
      <c r="D71" s="51"/>
      <c r="E71" s="51"/>
      <c r="F71" s="52"/>
      <c r="G71" s="52"/>
      <c r="H71" s="43"/>
      <c r="I71" s="43"/>
      <c r="J71" s="44"/>
    </row>
    <row r="72" spans="2:10" ht="41.25" customHeight="1">
      <c r="B72" s="50"/>
      <c r="C72" s="687"/>
      <c r="D72" s="51"/>
      <c r="E72" s="51"/>
      <c r="F72" s="52"/>
      <c r="G72" s="52"/>
      <c r="H72" s="43"/>
      <c r="I72" s="43"/>
      <c r="J72" s="44"/>
    </row>
    <row r="73" spans="2:10" ht="41.25" customHeight="1">
      <c r="B73" s="50"/>
      <c r="C73" s="687"/>
      <c r="D73" s="51"/>
      <c r="E73" s="51"/>
      <c r="F73" s="52"/>
      <c r="G73" s="52"/>
      <c r="H73" s="43"/>
      <c r="I73" s="43"/>
      <c r="J73" s="44"/>
    </row>
    <row r="74" spans="2:10" ht="41.25" customHeight="1">
      <c r="B74" s="50"/>
      <c r="C74" s="687"/>
      <c r="D74" s="51"/>
      <c r="E74" s="51"/>
      <c r="F74" s="52"/>
      <c r="G74" s="52"/>
      <c r="H74" s="43"/>
      <c r="I74" s="43"/>
      <c r="J74" s="44"/>
    </row>
    <row r="75" spans="2:10" ht="41.25" customHeight="1">
      <c r="B75" s="50"/>
      <c r="C75" s="687"/>
      <c r="D75" s="51"/>
      <c r="E75" s="51"/>
      <c r="F75" s="52"/>
      <c r="G75" s="52"/>
      <c r="H75" s="43"/>
      <c r="I75" s="43"/>
      <c r="J75" s="44"/>
    </row>
    <row r="76" spans="2:10" ht="41.25" customHeight="1">
      <c r="B76" s="50"/>
      <c r="C76" s="687"/>
      <c r="D76" s="51"/>
      <c r="E76" s="51"/>
      <c r="F76" s="52"/>
      <c r="G76" s="52"/>
      <c r="H76" s="43"/>
      <c r="I76" s="43"/>
      <c r="J76" s="44"/>
    </row>
    <row r="77" spans="2:10" ht="41.25" customHeight="1">
      <c r="B77" s="50"/>
      <c r="C77" s="687"/>
      <c r="D77" s="51"/>
      <c r="E77" s="51"/>
      <c r="F77" s="52"/>
      <c r="G77" s="52"/>
      <c r="H77" s="43"/>
      <c r="I77" s="43"/>
      <c r="J77" s="44"/>
    </row>
    <row r="78" spans="2:10" ht="41.25" customHeight="1">
      <c r="B78" s="50"/>
      <c r="C78" s="687"/>
      <c r="D78" s="51"/>
      <c r="E78" s="51"/>
      <c r="F78" s="52"/>
      <c r="G78" s="52"/>
      <c r="H78" s="43"/>
      <c r="I78" s="43"/>
      <c r="J78" s="44"/>
    </row>
    <row r="79" spans="2:10" ht="41.25" customHeight="1" thickBot="1">
      <c r="B79" s="53"/>
      <c r="C79" s="688"/>
      <c r="D79" s="54"/>
      <c r="E79" s="54"/>
      <c r="F79" s="55"/>
      <c r="G79" s="55"/>
      <c r="H79" s="49"/>
      <c r="I79" s="49"/>
      <c r="J79" s="56"/>
    </row>
  </sheetData>
  <mergeCells count="24">
    <mergeCell ref="I20:J20"/>
    <mergeCell ref="I21:J21"/>
    <mergeCell ref="I22:J22"/>
    <mergeCell ref="I8:J8"/>
    <mergeCell ref="I12:J12"/>
    <mergeCell ref="I15:J15"/>
    <mergeCell ref="I16:J16"/>
    <mergeCell ref="I17:J17"/>
    <mergeCell ref="I26:J28"/>
    <mergeCell ref="D1:I1"/>
    <mergeCell ref="B3:J3"/>
    <mergeCell ref="B4:B6"/>
    <mergeCell ref="D4:D6"/>
    <mergeCell ref="E4:E6"/>
    <mergeCell ref="F4:F6"/>
    <mergeCell ref="G4:G6"/>
    <mergeCell ref="H4:J6"/>
    <mergeCell ref="C4:C6"/>
    <mergeCell ref="I9:J9"/>
    <mergeCell ref="I10:J10"/>
    <mergeCell ref="I11:J11"/>
    <mergeCell ref="I13:J13"/>
    <mergeCell ref="I14:J14"/>
    <mergeCell ref="F2:I2"/>
  </mergeCells>
  <hyperlinks>
    <hyperlink ref="B1" location="main!A1" display="НАЗАД" xr:uid="{00000000-0004-0000-0800-000000000000}"/>
  </hyperlinks>
  <printOptions horizontalCentered="1"/>
  <pageMargins left="0" right="0" top="0.39370078740157483" bottom="0.39370078740157483" header="0" footer="0"/>
  <pageSetup paperSize="9" scale="23" orientation="portrait" r:id="rId1"/>
  <headerFooter alignWithMargins="0">
    <oddFooter>&amp;C ИП ГОРДЕЕВА Т.И.  ИНН 583407491391; г. Пенза, ул. Аустрина, 166; E-mail: zakazsantan@mail.ruwww.santan-company.ru              Тел.: 8 (8-412) 223-225&amp;R&amp;D</oddFooter>
  </headerFooter>
  <drawing r:id="rId2"/>
  <legacyDrawing r:id="rId3"/>
  <controls>
    <mc:AlternateContent xmlns:mc="http://schemas.openxmlformats.org/markup-compatibility/2006">
      <mc:Choice Requires="x14">
        <control shapeId="666628" r:id="rId4" name="Label2">
          <controlPr defaultSize="0" autoLine="0" r:id="rId5">
            <anchor moveWithCells="1">
              <from>
                <xdr:col>9</xdr:col>
                <xdr:colOff>4991100</xdr:colOff>
                <xdr:row>0</xdr:row>
                <xdr:rowOff>121920</xdr:rowOff>
              </from>
              <to>
                <xdr:col>9</xdr:col>
                <xdr:colOff>6484620</xdr:colOff>
                <xdr:row>0</xdr:row>
                <xdr:rowOff>502920</xdr:rowOff>
              </to>
            </anchor>
          </controlPr>
        </control>
      </mc:Choice>
      <mc:Fallback>
        <control shapeId="666628" r:id="rId4" name="Label2"/>
      </mc:Fallback>
    </mc:AlternateContent>
    <mc:AlternateContent xmlns:mc="http://schemas.openxmlformats.org/markup-compatibility/2006">
      <mc:Choice Requires="x14">
        <control shapeId="666627" r:id="rId6" name="Label1">
          <controlPr defaultSize="0" autoLine="0" r:id="rId7">
            <anchor moveWithCells="1">
              <from>
                <xdr:col>9</xdr:col>
                <xdr:colOff>2118360</xdr:colOff>
                <xdr:row>0</xdr:row>
                <xdr:rowOff>121920</xdr:rowOff>
              </from>
              <to>
                <xdr:col>9</xdr:col>
                <xdr:colOff>3611880</xdr:colOff>
                <xdr:row>0</xdr:row>
                <xdr:rowOff>502920</xdr:rowOff>
              </to>
            </anchor>
          </controlPr>
        </control>
      </mc:Choice>
      <mc:Fallback>
        <control shapeId="666627" r:id="rId6" name="Label1"/>
      </mc:Fallback>
    </mc:AlternateContent>
    <mc:AlternateContent xmlns:mc="http://schemas.openxmlformats.org/markup-compatibility/2006">
      <mc:Choice Requires="x14">
        <control shapeId="666626" r:id="rId8" name="TextBox2">
          <controlPr defaultSize="0" autoFill="0" autoLine="0" linkedCell="скидка!F7" r:id="rId9">
            <anchor moveWithCells="1">
              <from>
                <xdr:col>9</xdr:col>
                <xdr:colOff>6553200</xdr:colOff>
                <xdr:row>0</xdr:row>
                <xdr:rowOff>106680</xdr:rowOff>
              </from>
              <to>
                <xdr:col>9</xdr:col>
                <xdr:colOff>7315200</xdr:colOff>
                <xdr:row>0</xdr:row>
                <xdr:rowOff>480060</xdr:rowOff>
              </to>
            </anchor>
          </controlPr>
        </control>
      </mc:Choice>
      <mc:Fallback>
        <control shapeId="666626" r:id="rId8" name="TextBox2"/>
      </mc:Fallback>
    </mc:AlternateContent>
    <mc:AlternateContent xmlns:mc="http://schemas.openxmlformats.org/markup-compatibility/2006">
      <mc:Choice Requires="x14">
        <control shapeId="666625" r:id="rId10" name="TextBox1">
          <controlPr defaultSize="0" autoFill="0" autoLine="0" linkedCell="скидка!F3" r:id="rId11">
            <anchor moveWithCells="1">
              <from>
                <xdr:col>9</xdr:col>
                <xdr:colOff>3680460</xdr:colOff>
                <xdr:row>0</xdr:row>
                <xdr:rowOff>106680</xdr:rowOff>
              </from>
              <to>
                <xdr:col>9</xdr:col>
                <xdr:colOff>4434840</xdr:colOff>
                <xdr:row>0</xdr:row>
                <xdr:rowOff>480060</xdr:rowOff>
              </to>
            </anchor>
          </controlPr>
        </control>
      </mc:Choice>
      <mc:Fallback>
        <control shapeId="666625" r:id="rId10" name="Text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47</vt:i4>
      </vt:variant>
      <vt:variant>
        <vt:lpstr>Именованные диапазоны</vt:lpstr>
      </vt:variant>
      <vt:variant>
        <vt:i4>47</vt:i4>
      </vt:variant>
    </vt:vector>
  </HeadingPairs>
  <TitlesOfParts>
    <vt:vector size="94" baseType="lpstr">
      <vt:lpstr>main</vt:lpstr>
      <vt:lpstr>скидка</vt:lpstr>
      <vt:lpstr>Г_ШЕР</vt:lpstr>
      <vt:lpstr>Г_ЭМЭ (2)</vt:lpstr>
      <vt:lpstr>Г_УНА ЛОФТ</vt:lpstr>
      <vt:lpstr>С_Шер</vt:lpstr>
      <vt:lpstr>С_Лежер</vt:lpstr>
      <vt:lpstr>М_Шаде</vt:lpstr>
      <vt:lpstr>П_Энсо</vt:lpstr>
      <vt:lpstr>К_Серия F</vt:lpstr>
      <vt:lpstr>К_Тото</vt:lpstr>
      <vt:lpstr>К_ТЭЯ</vt:lpstr>
      <vt:lpstr>П_Эмэ</vt:lpstr>
      <vt:lpstr>Г_Шаде</vt:lpstr>
      <vt:lpstr>П_Анима</vt:lpstr>
      <vt:lpstr>П_Шаде</vt:lpstr>
      <vt:lpstr>С_Шаде</vt:lpstr>
      <vt:lpstr>С_Юми</vt:lpstr>
      <vt:lpstr>С_НАО</vt:lpstr>
      <vt:lpstr>С_Анима</vt:lpstr>
      <vt:lpstr>Д_Анима</vt:lpstr>
      <vt:lpstr>Г_Ома</vt:lpstr>
      <vt:lpstr>Г_Уна_лофт</vt:lpstr>
      <vt:lpstr>Г_ЭМЭ</vt:lpstr>
      <vt:lpstr>П_Ома</vt:lpstr>
      <vt:lpstr>П_Нао</vt:lpstr>
      <vt:lpstr>Г_Энсо</vt:lpstr>
      <vt:lpstr>НАО-Моно</vt:lpstr>
      <vt:lpstr>Г_Анима</vt:lpstr>
      <vt:lpstr>Г_Лотос</vt:lpstr>
      <vt:lpstr>П_Лотос</vt:lpstr>
      <vt:lpstr>С_Луна</vt:lpstr>
      <vt:lpstr>М_Лотос</vt:lpstr>
      <vt:lpstr>Кухня_Корпус</vt:lpstr>
      <vt:lpstr>Кухня_столешницы</vt:lpstr>
      <vt:lpstr>Кухня_Столы_барные стойки</vt:lpstr>
      <vt:lpstr>Кухня_ст. панели</vt:lpstr>
      <vt:lpstr>Кухня_комплектующие</vt:lpstr>
      <vt:lpstr>Кухня_Фасады_Нао</vt:lpstr>
      <vt:lpstr>Кухня_Фасады_Вива без ручек</vt:lpstr>
      <vt:lpstr>Кухня_Фасады_Вива</vt:lpstr>
      <vt:lpstr>Кухня_Фасады_Элис</vt:lpstr>
      <vt:lpstr>Кухня_Фасады_Александрия</vt:lpstr>
      <vt:lpstr>Кухня_Лайк</vt:lpstr>
      <vt:lpstr>SP</vt:lpstr>
      <vt:lpstr>Схема</vt:lpstr>
      <vt:lpstr>Цены</vt:lpstr>
      <vt:lpstr>Артикул</vt:lpstr>
      <vt:lpstr>main!Область_печати</vt:lpstr>
      <vt:lpstr>Г_Анима!Область_печати</vt:lpstr>
      <vt:lpstr>Г_Лотос!Область_печати</vt:lpstr>
      <vt:lpstr>Г_Ома!Область_печати</vt:lpstr>
      <vt:lpstr>'Г_УНА ЛОФТ'!Область_печати</vt:lpstr>
      <vt:lpstr>Г_Уна_лофт!Область_печати</vt:lpstr>
      <vt:lpstr>Г_Шаде!Область_печати</vt:lpstr>
      <vt:lpstr>Г_ШЕР!Область_печати</vt:lpstr>
      <vt:lpstr>Г_ЭМЭ!Область_печати</vt:lpstr>
      <vt:lpstr>'Г_ЭМЭ (2)'!Область_печати</vt:lpstr>
      <vt:lpstr>Г_Энсо!Область_печати</vt:lpstr>
      <vt:lpstr>Д_Анима!Область_печати</vt:lpstr>
      <vt:lpstr>'К_Серия F'!Область_печати</vt:lpstr>
      <vt:lpstr>К_Тото!Область_печати</vt:lpstr>
      <vt:lpstr>К_ТЭЯ!Область_печати</vt:lpstr>
      <vt:lpstr>Кухня_комплектующие!Область_печати</vt:lpstr>
      <vt:lpstr>Кухня_Корпус!Область_печати</vt:lpstr>
      <vt:lpstr>Кухня_Лайк!Область_печати</vt:lpstr>
      <vt:lpstr>'Кухня_ст. панели'!Область_печати</vt:lpstr>
      <vt:lpstr>Кухня_столешницы!Область_печати</vt:lpstr>
      <vt:lpstr>'Кухня_Столы_барные стойки'!Область_печати</vt:lpstr>
      <vt:lpstr>Кухня_Фасады_Александрия!Область_печати</vt:lpstr>
      <vt:lpstr>Кухня_Фасады_Вива!Область_печати</vt:lpstr>
      <vt:lpstr>'Кухня_Фасады_Вива без ручек'!Область_печати</vt:lpstr>
      <vt:lpstr>Кухня_Фасады_Нао!Область_печати</vt:lpstr>
      <vt:lpstr>Кухня_Фасады_Элис!Область_печати</vt:lpstr>
      <vt:lpstr>М_Лотос!Область_печати</vt:lpstr>
      <vt:lpstr>М_Шаде!Область_печати</vt:lpstr>
      <vt:lpstr>'НАО-Моно'!Область_печати</vt:lpstr>
      <vt:lpstr>П_Анима!Область_печати</vt:lpstr>
      <vt:lpstr>П_Лотос!Область_печати</vt:lpstr>
      <vt:lpstr>П_Нао!Область_печати</vt:lpstr>
      <vt:lpstr>П_Ома!Область_печати</vt:lpstr>
      <vt:lpstr>П_Шаде!Область_печати</vt:lpstr>
      <vt:lpstr>П_Эмэ!Область_печати</vt:lpstr>
      <vt:lpstr>П_Энсо!Область_печати</vt:lpstr>
      <vt:lpstr>С_Анима!Область_печати</vt:lpstr>
      <vt:lpstr>С_Лежер!Область_печати</vt:lpstr>
      <vt:lpstr>С_Луна!Область_печати</vt:lpstr>
      <vt:lpstr>С_НАО!Область_печати</vt:lpstr>
      <vt:lpstr>С_Шаде!Область_печати</vt:lpstr>
      <vt:lpstr>С_Шер!Область_печати</vt:lpstr>
      <vt:lpstr>С_Юми!Область_печати</vt:lpstr>
      <vt:lpstr>скидка!Область_печати</vt:lpstr>
      <vt:lpstr>Схема!Область_печати</vt:lpstr>
      <vt:lpstr>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2025-12-19T07:58:03Z</cp:lastPrinted>
  <dcterms:created xsi:type="dcterms:W3CDTF">2017-01-09T08:07:34Z</dcterms:created>
  <dcterms:modified xsi:type="dcterms:W3CDTF">2026-01-05T21:37:01Z</dcterms:modified>
</cp:coreProperties>
</file>