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userIT\Downloads\"/>
    </mc:Choice>
  </mc:AlternateContent>
  <xr:revisionPtr revIDLastSave="0" documentId="13_ncr:1_{112ADA9E-66C8-4F93-8527-BFC3B2126C53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Наценка" sheetId="4" r:id="rId1"/>
    <sheet name="Рейки" sheetId="2" r:id="rId2"/>
    <sheet name="1С" sheetId="5" state="hidden" r:id="rId3"/>
  </sheets>
  <definedNames>
    <definedName name="_xlnm._FilterDatabase" localSheetId="2" hidden="1">'1С'!$A$1:$C$1</definedName>
    <definedName name="_xlnm._FilterDatabase" localSheetId="1" hidden="1">Рейки!$B$8:$J$32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2" l="1"/>
  <c r="H20" i="2" s="1"/>
  <c r="G12" i="2"/>
  <c r="H12" i="2" s="1"/>
  <c r="G31" i="2"/>
  <c r="H31" i="2" s="1"/>
  <c r="G23" i="2"/>
  <c r="H23" i="2" s="1"/>
  <c r="G19" i="2"/>
  <c r="H19" i="2" s="1"/>
  <c r="G18" i="2"/>
  <c r="H18" i="2" s="1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9" i="2"/>
  <c r="G21" i="2"/>
  <c r="H21" i="2" s="1"/>
  <c r="G22" i="2"/>
  <c r="H22" i="2" s="1"/>
  <c r="G25" i="2"/>
  <c r="H25" i="2" s="1"/>
  <c r="G26" i="2"/>
  <c r="H26" i="2" s="1"/>
  <c r="G27" i="2"/>
  <c r="H27" i="2" s="1"/>
  <c r="G29" i="2"/>
  <c r="H29" i="2" s="1"/>
  <c r="G16" i="2"/>
  <c r="H16" i="2" s="1"/>
  <c r="G10" i="2"/>
  <c r="H10" i="2" s="1"/>
  <c r="G11" i="2"/>
  <c r="H11" i="2" s="1"/>
  <c r="G13" i="2"/>
  <c r="H13" i="2" s="1"/>
  <c r="G14" i="2"/>
  <c r="H14" i="2" s="1"/>
  <c r="G28" i="2" l="1"/>
  <c r="H28" i="2" s="1"/>
  <c r="G24" i="2"/>
  <c r="H24" i="2" s="1"/>
  <c r="G9" i="2"/>
  <c r="H9" i="2" s="1"/>
  <c r="L10" i="2" l="1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9" i="2" l="1"/>
  <c r="G5" i="2" l="1"/>
  <c r="M9" i="2" l="1"/>
  <c r="N9" i="2"/>
  <c r="C46" i="5" l="1" a="1"/>
  <c r="C46" i="5" s="1"/>
  <c r="C40" i="5" a="1"/>
  <c r="C40" i="5" s="1"/>
  <c r="C34" i="5" a="1"/>
  <c r="C34" i="5" s="1"/>
  <c r="C28" i="5" a="1"/>
  <c r="C28" i="5" s="1"/>
  <c r="C22" i="5" a="1"/>
  <c r="C22" i="5" s="1"/>
  <c r="C16" i="5" a="1"/>
  <c r="C16" i="5" s="1"/>
  <c r="C10" i="5" a="1"/>
  <c r="C10" i="5" s="1"/>
  <c r="B46" i="5" a="1"/>
  <c r="B46" i="5" s="1"/>
  <c r="B40" i="5" a="1"/>
  <c r="B40" i="5" s="1"/>
  <c r="B34" i="5" a="1"/>
  <c r="B34" i="5" s="1"/>
  <c r="B28" i="5" a="1"/>
  <c r="B28" i="5" s="1"/>
  <c r="B22" i="5" a="1"/>
  <c r="B22" i="5" s="1"/>
  <c r="B16" i="5" a="1"/>
  <c r="B16" i="5" s="1"/>
  <c r="B10" i="5" a="1"/>
  <c r="B10" i="5" s="1"/>
  <c r="B4" i="5" a="1"/>
  <c r="B4" i="5" s="1"/>
  <c r="C37" i="5" a="1"/>
  <c r="C37" i="5" s="1"/>
  <c r="C45" i="5" a="1"/>
  <c r="C45" i="5" s="1"/>
  <c r="C39" i="5" a="1"/>
  <c r="C39" i="5" s="1"/>
  <c r="C33" i="5" a="1"/>
  <c r="C33" i="5" s="1"/>
  <c r="C27" i="5" a="1"/>
  <c r="C27" i="5" s="1"/>
  <c r="C21" i="5" a="1"/>
  <c r="C21" i="5" s="1"/>
  <c r="C15" i="5" a="1"/>
  <c r="C15" i="5" s="1"/>
  <c r="C9" i="5" a="1"/>
  <c r="C9" i="5" s="1"/>
  <c r="C3" i="5" a="1"/>
  <c r="C3" i="5" s="1"/>
  <c r="C31" i="5" a="1"/>
  <c r="C31" i="5" s="1"/>
  <c r="B45" i="5" a="1"/>
  <c r="B45" i="5" s="1"/>
  <c r="B39" i="5" a="1"/>
  <c r="B39" i="5" s="1"/>
  <c r="B33" i="5" a="1"/>
  <c r="B33" i="5" s="1"/>
  <c r="B27" i="5" a="1"/>
  <c r="B27" i="5" s="1"/>
  <c r="B21" i="5" a="1"/>
  <c r="B21" i="5" s="1"/>
  <c r="B15" i="5" a="1"/>
  <c r="B15" i="5" s="1"/>
  <c r="B9" i="5" a="1"/>
  <c r="B9" i="5" s="1"/>
  <c r="B3" i="5" a="1"/>
  <c r="B3" i="5" s="1"/>
  <c r="B2" i="5" a="1"/>
  <c r="B2" i="5" s="1"/>
  <c r="C13" i="5" a="1"/>
  <c r="C13" i="5" s="1"/>
  <c r="C44" i="5" a="1"/>
  <c r="C44" i="5" s="1"/>
  <c r="C38" i="5" a="1"/>
  <c r="C38" i="5" s="1"/>
  <c r="C32" i="5" a="1"/>
  <c r="C32" i="5" s="1"/>
  <c r="C26" i="5" a="1"/>
  <c r="C26" i="5" s="1"/>
  <c r="C20" i="5" a="1"/>
  <c r="C20" i="5" s="1"/>
  <c r="C14" i="5" a="1"/>
  <c r="C14" i="5" s="1"/>
  <c r="C8" i="5" a="1"/>
  <c r="C8" i="5" s="1"/>
  <c r="C2" i="5" a="1"/>
  <c r="C2" i="5" s="1"/>
  <c r="B8" i="5" a="1"/>
  <c r="B8" i="5" s="1"/>
  <c r="C19" i="5" a="1"/>
  <c r="C19" i="5" s="1"/>
  <c r="B44" i="5" a="1"/>
  <c r="B44" i="5" s="1"/>
  <c r="B38" i="5" a="1"/>
  <c r="B38" i="5" s="1"/>
  <c r="B32" i="5" a="1"/>
  <c r="B32" i="5" s="1"/>
  <c r="B26" i="5" a="1"/>
  <c r="B26" i="5" s="1"/>
  <c r="B20" i="5" a="1"/>
  <c r="B20" i="5" s="1"/>
  <c r="B14" i="5" a="1"/>
  <c r="B14" i="5" s="1"/>
  <c r="C25" i="5" a="1"/>
  <c r="C25" i="5" s="1"/>
  <c r="C43" i="5" a="1"/>
  <c r="C43" i="5" s="1"/>
  <c r="B43" i="5" a="1"/>
  <c r="B43" i="5" s="1"/>
  <c r="B37" i="5" a="1"/>
  <c r="B37" i="5" s="1"/>
  <c r="B31" i="5" a="1"/>
  <c r="B31" i="5" s="1"/>
  <c r="B25" i="5" a="1"/>
  <c r="B25" i="5" s="1"/>
  <c r="B19" i="5" a="1"/>
  <c r="B19" i="5" s="1"/>
  <c r="B13" i="5" a="1"/>
  <c r="B13" i="5" s="1"/>
  <c r="B7" i="5" a="1"/>
  <c r="B7" i="5" s="1"/>
  <c r="C12" i="5" a="1"/>
  <c r="C12" i="5" s="1"/>
  <c r="C4" i="5" a="1"/>
  <c r="C4" i="5" s="1"/>
  <c r="C42" i="5" a="1"/>
  <c r="C42" i="5" s="1"/>
  <c r="C36" i="5" a="1"/>
  <c r="C36" i="5" s="1"/>
  <c r="C30" i="5" a="1"/>
  <c r="C30" i="5" s="1"/>
  <c r="C24" i="5" a="1"/>
  <c r="C24" i="5" s="1"/>
  <c r="C18" i="5" a="1"/>
  <c r="C18" i="5" s="1"/>
  <c r="C6" i="5" a="1"/>
  <c r="C6" i="5" s="1"/>
  <c r="B42" i="5" a="1"/>
  <c r="B42" i="5" s="1"/>
  <c r="B36" i="5" a="1"/>
  <c r="B36" i="5" s="1"/>
  <c r="B30" i="5" a="1"/>
  <c r="B30" i="5" s="1"/>
  <c r="B24" i="5" a="1"/>
  <c r="B24" i="5" s="1"/>
  <c r="B18" i="5" a="1"/>
  <c r="B18" i="5" s="1"/>
  <c r="B12" i="5" a="1"/>
  <c r="B12" i="5" s="1"/>
  <c r="B6" i="5" a="1"/>
  <c r="B6" i="5" s="1"/>
  <c r="C5" i="5" a="1"/>
  <c r="C5" i="5" s="1"/>
  <c r="C7" i="5" a="1"/>
  <c r="C7" i="5" s="1"/>
  <c r="C41" i="5" a="1"/>
  <c r="C41" i="5" s="1"/>
  <c r="C35" i="5" a="1"/>
  <c r="C35" i="5" s="1"/>
  <c r="C29" i="5" a="1"/>
  <c r="C29" i="5" s="1"/>
  <c r="C23" i="5" a="1"/>
  <c r="C23" i="5" s="1"/>
  <c r="C17" i="5" a="1"/>
  <c r="C17" i="5" s="1"/>
  <c r="C11" i="5" a="1"/>
  <c r="C11" i="5" s="1"/>
  <c r="B41" i="5" a="1"/>
  <c r="B41" i="5" s="1"/>
  <c r="B35" i="5" a="1"/>
  <c r="B35" i="5" s="1"/>
  <c r="B29" i="5" a="1"/>
  <c r="B29" i="5" s="1"/>
  <c r="B23" i="5" a="1"/>
  <c r="B23" i="5" s="1"/>
  <c r="B17" i="5" a="1"/>
  <c r="B17" i="5" s="1"/>
  <c r="B11" i="5" a="1"/>
  <c r="B11" i="5" s="1"/>
  <c r="B5" i="5" a="1"/>
  <c r="B5" i="5" s="1"/>
  <c r="J5" i="2"/>
  <c r="I5" i="2"/>
</calcChain>
</file>

<file path=xl/sharedStrings.xml><?xml version="1.0" encoding="utf-8"?>
<sst xmlns="http://schemas.openxmlformats.org/spreadsheetml/2006/main" count="87" uniqueCount="61">
  <si>
    <t>Изделие</t>
  </si>
  <si>
    <t>Категория</t>
  </si>
  <si>
    <t>Вес, кг</t>
  </si>
  <si>
    <t>Объем, м3</t>
  </si>
  <si>
    <t>Клиент:</t>
  </si>
  <si>
    <t>Количество</t>
  </si>
  <si>
    <t>№</t>
  </si>
  <si>
    <t>ИТОГО:</t>
  </si>
  <si>
    <t>цена</t>
  </si>
  <si>
    <t>вес</t>
  </si>
  <si>
    <t>объем</t>
  </si>
  <si>
    <t>формула</t>
  </si>
  <si>
    <t>Код</t>
  </si>
  <si>
    <t>ДЕКОРАТИВНЫЕ РЕЙКИ</t>
  </si>
  <si>
    <t>ВЫРАВНИВАЮЩИЕ ПЛАНКИ</t>
  </si>
  <si>
    <t>Выравнивающая панель (комплект 25 шт) Белый</t>
  </si>
  <si>
    <t>Выравнивающая панель (комплект 25 шт) Графит</t>
  </si>
  <si>
    <t>Выравнивающая панель (комплект 25 шт) Дуб Крафт Золотой</t>
  </si>
  <si>
    <t>Выравнивающая панель (комплект 25 шт) Дуб Сонома</t>
  </si>
  <si>
    <t>Выравнивающая панель (комплект 25 шт) Орех Шоколадный</t>
  </si>
  <si>
    <t>Выравнивающая панель (комплект 25 шт) Сосна Карелия </t>
  </si>
  <si>
    <t>150*6*2800</t>
  </si>
  <si>
    <t>Монтажная планка</t>
  </si>
  <si>
    <t>Монтажная планка (комплект 50 шт)</t>
  </si>
  <si>
    <t>МОНТАЖНАЯ ПЛАНКА</t>
  </si>
  <si>
    <t>Декоративная рейка 30х22 (комплект 50 шт) Белый</t>
  </si>
  <si>
    <t>Декоративная рейка 30х22 (комплект 50 шт) Графит</t>
  </si>
  <si>
    <t>Декоративная рейка 30х22 (комплект 50 шт) Дуб Крафт Золотой</t>
  </si>
  <si>
    <t>Декоративная рейка 30х22 (комплект 50 шт) Дуб Сонома</t>
  </si>
  <si>
    <t>Декоративная рейка 30х22 (комплект 50 шт) Орех Шоколадный</t>
  </si>
  <si>
    <t>Декоративная рейка 30х22 (комплект 50 шт) Сосна Карелия</t>
  </si>
  <si>
    <t>Декоративная рейка 40х16 (комплект 50 шт) Белый</t>
  </si>
  <si>
    <t>Декоративная рейка 40х16 (комплект 50 шт) Графит</t>
  </si>
  <si>
    <t>Декоративная рейка 40х16 (комплект 50 шт) Дуб Крафт Золотой</t>
  </si>
  <si>
    <t>Декоративная рейка 40х16 (комплект 50 шт) Дуб Сонома</t>
  </si>
  <si>
    <t>Декоративная рейка 40х16 (комплект 50 шт) Орех Шоколадный</t>
  </si>
  <si>
    <t>Декоративная рейка 40х16 (комплект 50 шт) Сосна Карелия</t>
  </si>
  <si>
    <t>30*22*2800</t>
  </si>
  <si>
    <t>40*16*2800</t>
  </si>
  <si>
    <t>Выравнивающие планки</t>
  </si>
  <si>
    <t>Декоративные рейки</t>
  </si>
  <si>
    <t>СТЕНД С ОБРАЗЦАМИ</t>
  </si>
  <si>
    <t>Наценка, %</t>
  </si>
  <si>
    <t>Вносить значение в графу "Округление до"</t>
  </si>
  <si>
    <t>Округление до, руб</t>
  </si>
  <si>
    <t xml:space="preserve"> ОБЯЗАТЕЛЬНО!!!</t>
  </si>
  <si>
    <t>Пример</t>
  </si>
  <si>
    <t>Значение ячейки</t>
  </si>
  <si>
    <t xml:space="preserve">округление без копеек </t>
  </si>
  <si>
    <t>округление до 10 рублей</t>
  </si>
  <si>
    <t>округление до 50 рублей</t>
  </si>
  <si>
    <t>округление до 100 рублей</t>
  </si>
  <si>
    <t>Стенд с образцами</t>
  </si>
  <si>
    <t>Стенд с образцами декоративной рейки Микон</t>
  </si>
  <si>
    <t>Размеры</t>
  </si>
  <si>
    <t>650*44*1600</t>
  </si>
  <si>
    <t>https://cloud.mail.ru/public/DXc2/RBAtPGJnv</t>
  </si>
  <si>
    <t>Ссылка на облако:</t>
  </si>
  <si>
    <t>Цена без НДС</t>
  </si>
  <si>
    <t>Цена с НДС 22%</t>
  </si>
  <si>
    <t>ПРАЙС-ЛИСТ ДЕКОРАТИВНЫХ РЕЕК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</si>
</sst>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#,##0.0"/>
    <numFmt numFmtId="166" formatCode="0.0"/>
  </numFmts>
  <fonts count="20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u/>
      <sz val="16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u/>
      <sz val="14"/>
      <color rgb="FFFF0000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color rgb="FFFF0000"/>
      <name val="Calibri"/>
      <family val="2"/>
      <charset val="204"/>
      <scheme val="minor"/>
    </font>
    <font>
      <u/>
      <sz val="11"/>
      <color rgb="FF0070C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0" fontId="11" fillId="0" borderId="0"/>
  </cellStyleXfs>
  <cellXfs count="101">
    <xf numFmtId="0" fontId="0" fillId="0" borderId="0" xfId="0"/>
    <xf numFmtId="0" fontId="0" fillId="0" borderId="0" xfId="0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3" fontId="1" fillId="4" borderId="4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right"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7" fillId="0" borderId="0" xfId="0" applyFont="1" applyAlignment="1" applyProtection="1">
      <alignment horizontal="right" vertical="top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3" fontId="3" fillId="0" borderId="3" xfId="0" applyNumberFormat="1" applyFont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right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3" fontId="5" fillId="0" borderId="0" xfId="0" applyNumberFormat="1" applyFont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right" vertical="center" wrapText="1"/>
      <protection hidden="1"/>
    </xf>
    <xf numFmtId="0" fontId="5" fillId="0" borderId="0" xfId="0" applyFont="1" applyProtection="1">
      <protection hidden="1"/>
    </xf>
    <xf numFmtId="0" fontId="4" fillId="0" borderId="2" xfId="0" applyFont="1" applyBorder="1" applyAlignment="1" applyProtection="1">
      <alignment horizontal="right" vertical="center" wrapText="1"/>
      <protection hidden="1"/>
    </xf>
    <xf numFmtId="0" fontId="4" fillId="4" borderId="0" xfId="0" applyFont="1" applyFill="1" applyAlignment="1" applyProtection="1">
      <alignment horizontal="right" vertical="center" wrapText="1"/>
      <protection hidden="1"/>
    </xf>
    <xf numFmtId="0" fontId="4" fillId="3" borderId="0" xfId="0" applyFont="1" applyFill="1" applyAlignment="1" applyProtection="1">
      <alignment horizontal="right" wrapText="1"/>
      <protection hidden="1"/>
    </xf>
    <xf numFmtId="0" fontId="4" fillId="3" borderId="0" xfId="0" applyFont="1" applyFill="1" applyAlignment="1" applyProtection="1">
      <alignment horizontal="left"/>
      <protection hidden="1"/>
    </xf>
    <xf numFmtId="3" fontId="5" fillId="5" borderId="1" xfId="0" applyNumberFormat="1" applyFont="1" applyFill="1" applyBorder="1" applyAlignment="1" applyProtection="1">
      <alignment horizontal="center"/>
      <protection locked="0" hidden="1"/>
    </xf>
    <xf numFmtId="3" fontId="4" fillId="0" borderId="0" xfId="0" applyNumberFormat="1" applyFont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3" fontId="13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3" fontId="15" fillId="0" borderId="0" xfId="1" applyNumberFormat="1" applyFont="1" applyFill="1" applyAlignment="1" applyProtection="1">
      <alignment horizontal="center" vertical="center"/>
      <protection hidden="1"/>
    </xf>
    <xf numFmtId="4" fontId="16" fillId="0" borderId="0" xfId="0" applyNumberFormat="1" applyFont="1" applyAlignment="1" applyProtection="1">
      <alignment horizontal="center" vertical="center"/>
      <protection hidden="1"/>
    </xf>
    <xf numFmtId="164" fontId="13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/>
      <protection hidden="1"/>
    </xf>
    <xf numFmtId="165" fontId="1" fillId="4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12" fillId="0" borderId="0" xfId="1" applyFont="1" applyBorder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 vertical="center"/>
      <protection hidden="1"/>
    </xf>
    <xf numFmtId="0" fontId="12" fillId="0" borderId="2" xfId="1" applyFont="1" applyBorder="1" applyAlignment="1" applyProtection="1">
      <alignment horizontal="center" vertical="center"/>
      <protection hidden="1"/>
    </xf>
    <xf numFmtId="0" fontId="12" fillId="0" borderId="2" xfId="1" applyFont="1" applyBorder="1" applyAlignment="1">
      <alignment horizontal="center" vertical="center"/>
    </xf>
    <xf numFmtId="0" fontId="12" fillId="0" borderId="0" xfId="1" applyFont="1" applyFill="1" applyBorder="1" applyAlignment="1" applyProtection="1">
      <alignment horizontal="center" vertical="center"/>
      <protection hidden="1"/>
    </xf>
    <xf numFmtId="0" fontId="6" fillId="3" borderId="2" xfId="0" applyFont="1" applyFill="1" applyBorder="1" applyAlignment="1" applyProtection="1">
      <alignment horizontal="center" vertical="center" wrapText="1"/>
      <protection hidden="1"/>
    </xf>
    <xf numFmtId="164" fontId="1" fillId="4" borderId="5" xfId="0" applyNumberFormat="1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horizontal="right" vertical="center" wrapText="1"/>
      <protection hidden="1"/>
    </xf>
    <xf numFmtId="3" fontId="17" fillId="0" borderId="0" xfId="1" applyNumberFormat="1" applyFont="1" applyFill="1" applyAlignment="1" applyProtection="1">
      <alignment horizontal="center" vertical="center" wrapText="1"/>
      <protection hidden="1"/>
    </xf>
    <xf numFmtId="164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5" fillId="0" borderId="7" xfId="0" applyFont="1" applyBorder="1"/>
    <xf numFmtId="0" fontId="1" fillId="5" borderId="8" xfId="0" applyFont="1" applyFill="1" applyBorder="1" applyAlignment="1">
      <alignment horizontal="center" vertical="center"/>
    </xf>
    <xf numFmtId="0" fontId="5" fillId="0" borderId="10" xfId="0" applyFont="1" applyBorder="1"/>
    <xf numFmtId="0" fontId="1" fillId="5" borderId="11" xfId="0" applyFont="1" applyFill="1" applyBorder="1" applyAlignment="1">
      <alignment horizontal="center" vertical="center"/>
    </xf>
    <xf numFmtId="0" fontId="3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vertical="center"/>
      <protection hidden="1"/>
    </xf>
    <xf numFmtId="0" fontId="4" fillId="5" borderId="1" xfId="0" applyFont="1" applyFill="1" applyBorder="1" applyAlignment="1" applyProtection="1">
      <alignment horizontal="left" vertical="center" wrapText="1"/>
      <protection locked="0" hidden="1"/>
    </xf>
    <xf numFmtId="0" fontId="4" fillId="0" borderId="0" xfId="0" applyFont="1" applyAlignment="1" applyProtection="1">
      <alignment horizontal="right"/>
      <protection hidden="1"/>
    </xf>
    <xf numFmtId="0" fontId="19" fillId="0" borderId="0" xfId="1" applyFont="1" applyAlignment="1" applyProtection="1">
      <alignment horizontal="left" vertical="center"/>
      <protection hidden="1"/>
    </xf>
    <xf numFmtId="3" fontId="17" fillId="0" borderId="0" xfId="1" applyNumberFormat="1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/>
      <protection hidden="1"/>
    </xf>
    <xf numFmtId="3" fontId="9" fillId="0" borderId="1" xfId="0" applyNumberFormat="1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3" fontId="5" fillId="4" borderId="1" xfId="0" applyNumberFormat="1" applyFont="1" applyFill="1" applyBorder="1" applyAlignment="1" applyProtection="1">
      <alignment horizontal="center"/>
      <protection locked="0" hidden="1"/>
    </xf>
    <xf numFmtId="3" fontId="0" fillId="4" borderId="1" xfId="0" applyNumberFormat="1" applyFill="1" applyBorder="1" applyAlignment="1" applyProtection="1">
      <alignment horizontal="center"/>
      <protection hidden="1"/>
    </xf>
    <xf numFmtId="166" fontId="0" fillId="0" borderId="1" xfId="0" applyNumberFormat="1" applyBorder="1" applyAlignment="1" applyProtection="1">
      <alignment horizontal="center"/>
      <protection hidden="1"/>
    </xf>
    <xf numFmtId="166" fontId="0" fillId="4" borderId="1" xfId="0" applyNumberFormat="1" applyFill="1" applyBorder="1" applyAlignment="1" applyProtection="1">
      <alignment horizontal="center"/>
      <protection hidden="1"/>
    </xf>
    <xf numFmtId="0" fontId="6" fillId="3" borderId="18" xfId="0" applyFont="1" applyFill="1" applyBorder="1" applyAlignment="1" applyProtection="1">
      <alignment horizontal="center" vertical="center" wrapText="1"/>
      <protection hidden="1"/>
    </xf>
    <xf numFmtId="0" fontId="6" fillId="3" borderId="19" xfId="0" applyFont="1" applyFill="1" applyBorder="1" applyAlignment="1" applyProtection="1">
      <alignment horizontal="center" vertical="center" wrapText="1"/>
      <protection hidden="1"/>
    </xf>
    <xf numFmtId="3" fontId="6" fillId="3" borderId="19" xfId="0" applyNumberFormat="1" applyFont="1" applyFill="1" applyBorder="1" applyAlignment="1" applyProtection="1">
      <alignment horizontal="center" vertical="center"/>
      <protection hidden="1"/>
    </xf>
    <xf numFmtId="0" fontId="6" fillId="3" borderId="19" xfId="0" applyFont="1" applyFill="1" applyBorder="1" applyAlignment="1" applyProtection="1">
      <alignment horizontal="center" vertical="center"/>
      <protection hidden="1"/>
    </xf>
    <xf numFmtId="164" fontId="6" fillId="3" borderId="20" xfId="0" applyNumberFormat="1" applyFont="1" applyFill="1" applyBorder="1" applyAlignment="1" applyProtection="1">
      <alignment horizontal="center" vertical="center"/>
      <protection hidden="1"/>
    </xf>
    <xf numFmtId="0" fontId="5" fillId="0" borderId="21" xfId="0" applyFont="1" applyBorder="1" applyProtection="1">
      <protection hidden="1"/>
    </xf>
    <xf numFmtId="164" fontId="0" fillId="0" borderId="22" xfId="0" applyNumberFormat="1" applyBorder="1" applyAlignment="1" applyProtection="1">
      <alignment horizontal="center" vertical="center"/>
      <protection hidden="1"/>
    </xf>
    <xf numFmtId="0" fontId="5" fillId="4" borderId="21" xfId="0" applyFont="1" applyFill="1" applyBorder="1" applyProtection="1">
      <protection hidden="1"/>
    </xf>
    <xf numFmtId="164" fontId="0" fillId="4" borderId="22" xfId="0" applyNumberFormat="1" applyFill="1" applyBorder="1" applyAlignment="1" applyProtection="1">
      <alignment horizontal="center" vertical="center"/>
      <protection hidden="1"/>
    </xf>
    <xf numFmtId="0" fontId="5" fillId="3" borderId="23" xfId="0" applyFont="1" applyFill="1" applyBorder="1" applyProtection="1">
      <protection hidden="1"/>
    </xf>
    <xf numFmtId="0" fontId="0" fillId="3" borderId="24" xfId="0" applyFill="1" applyBorder="1" applyAlignment="1" applyProtection="1">
      <alignment horizontal="center"/>
      <protection hidden="1"/>
    </xf>
    <xf numFmtId="3" fontId="5" fillId="3" borderId="24" xfId="0" applyNumberFormat="1" applyFont="1" applyFill="1" applyBorder="1" applyAlignment="1" applyProtection="1">
      <alignment horizontal="center"/>
      <protection hidden="1"/>
    </xf>
    <xf numFmtId="164" fontId="0" fillId="3" borderId="25" xfId="0" applyNumberFormat="1" applyFill="1" applyBorder="1" applyAlignment="1" applyProtection="1">
      <alignment horizontal="center" vertical="center"/>
      <protection hidden="1"/>
    </xf>
    <xf numFmtId="0" fontId="3" fillId="6" borderId="6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3" fontId="17" fillId="0" borderId="0" xfId="1" applyNumberFormat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horizontal="center" vertical="center" wrapText="1"/>
      <protection hidden="1"/>
    </xf>
  </cellXfs>
  <cellStyles count="3">
    <cellStyle name="Гиперссылка" xfId="1" builtinId="8"/>
    <cellStyle name="Обычный" xfId="0" builtinId="0"/>
    <cellStyle name="Обычный 2" xfId="2" xr:uid="{00000000-0005-0000-0000-000002000000}"/>
  </cellStyles>
  <dxfs count="4">
    <dxf>
      <fill>
        <patternFill>
          <bgColor theme="9" tint="0.79998168889431442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  <dxf>
      <font>
        <b/>
        <i val="0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4C2600"/>
      <color rgb="FF663300"/>
      <color rgb="FFF68E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53340</xdr:colOff>
      <xdr:row>0</xdr:row>
      <xdr:rowOff>99060</xdr:rowOff>
    </xdr:from>
    <xdr:to>
      <xdr:col>1</xdr:col>
      <xdr:colOff>1720775</xdr:colOff>
      <xdr:row>4</xdr:row>
      <xdr:rowOff>1731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5C1C508-EE55-4432-AFEE-BACD176E6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99060"/>
          <a:ext cx="1667435" cy="832311"/>
        </a:xfrm>
        <a:prstGeom prst="rect">
          <a:avLst/>
        </a:prstGeom>
      </xdr:spPr>
    </xdr:pic>
    <xdr:clientData/>
  </xdr:twoCellAnchor>
  <xdr:twoCellAnchor editAs="oneCell">
    <xdr:from>
      <xdr:col>4</xdr:col>
      <xdr:colOff>38100</xdr:colOff>
      <xdr:row>0</xdr:row>
      <xdr:rowOff>53340</xdr:rowOff>
    </xdr:from>
    <xdr:to>
      <xdr:col>4</xdr:col>
      <xdr:colOff>1132606</xdr:colOff>
      <xdr:row>3</xdr:row>
      <xdr:rowOff>167640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44E76CA5-FE9B-4CBF-8644-B9D2B6E2B7A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15" t="17361" r="747" b="13796"/>
        <a:stretch/>
      </xdr:blipFill>
      <xdr:spPr bwMode="auto">
        <a:xfrm>
          <a:off x="10858500" y="53340"/>
          <a:ext cx="1113556" cy="807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510540</xdr:colOff>
      <xdr:row>0</xdr:row>
      <xdr:rowOff>60960</xdr:rowOff>
    </xdr:from>
    <xdr:to>
      <xdr:col>3</xdr:col>
      <xdr:colOff>5602941</xdr:colOff>
      <xdr:row>3</xdr:row>
      <xdr:rowOff>175260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1ACDF4A-AB6B-4F93-A502-9432197F0F13}"/>
            </a:ext>
          </a:extLst>
        </xdr:cNvPr>
        <xdr:cNvSpPr txBox="1"/>
      </xdr:nvSpPr>
      <xdr:spPr>
        <a:xfrm>
          <a:off x="3688080" y="60960"/>
          <a:ext cx="6204921" cy="807720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«АВАЛОН-ГРУПП»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г.Рязань Ряжское шоссе д.20, 2 этаж над воротами №№ 7-12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ru-RU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loud.mail.ru/public/DXc2/RBAtPGJn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93F4F-9FA5-4145-B55A-770A38BF21EB}">
  <dimension ref="A1:F12"/>
  <sheetViews>
    <sheetView tabSelected="1" workbookViewId="0">
      <selection activeCell="C14" sqref="C14"/>
    </sheetView>
  </sheetViews>
  <sheetFormatPr defaultRowHeight="15" x14ac:dyDescent="0.25"/>
  <cols>
    <col min="1" max="1" width="24.28515625" customWidth="1"/>
    <col min="2" max="2" width="25.28515625" customWidth="1"/>
    <col min="3" max="3" width="14.7109375" customWidth="1"/>
    <col min="5" max="5" width="31.28515625" customWidth="1"/>
    <col min="6" max="6" width="20.5703125" customWidth="1"/>
  </cols>
  <sheetData>
    <row r="1" spans="1:6" ht="19.5" thickBot="1" x14ac:dyDescent="0.3">
      <c r="C1" s="57"/>
    </row>
    <row r="2" spans="1:6" ht="18.75" x14ac:dyDescent="0.25">
      <c r="A2" s="93" t="s">
        <v>39</v>
      </c>
      <c r="B2" s="58" t="s">
        <v>42</v>
      </c>
      <c r="C2" s="59"/>
      <c r="E2" s="95" t="s">
        <v>43</v>
      </c>
      <c r="F2" s="95"/>
    </row>
    <row r="3" spans="1:6" ht="21.75" thickBot="1" x14ac:dyDescent="0.3">
      <c r="A3" s="94"/>
      <c r="B3" s="60" t="s">
        <v>44</v>
      </c>
      <c r="C3" s="61">
        <v>10</v>
      </c>
      <c r="E3" s="96" t="s">
        <v>45</v>
      </c>
      <c r="F3" s="96"/>
    </row>
    <row r="4" spans="1:6" ht="21.75" thickBot="1" x14ac:dyDescent="0.4">
      <c r="A4" s="62"/>
      <c r="C4" s="57"/>
      <c r="E4" s="1"/>
      <c r="F4" s="1"/>
    </row>
    <row r="5" spans="1:6" ht="18.75" x14ac:dyDescent="0.25">
      <c r="A5" s="93" t="s">
        <v>22</v>
      </c>
      <c r="B5" s="58" t="s">
        <v>42</v>
      </c>
      <c r="C5" s="59"/>
      <c r="E5" s="97" t="s">
        <v>46</v>
      </c>
      <c r="F5" s="98"/>
    </row>
    <row r="6" spans="1:6" ht="19.5" thickBot="1" x14ac:dyDescent="0.3">
      <c r="A6" s="94"/>
      <c r="B6" s="60" t="s">
        <v>44</v>
      </c>
      <c r="C6" s="61">
        <v>10</v>
      </c>
      <c r="E6" s="63"/>
      <c r="F6" s="64" t="s">
        <v>47</v>
      </c>
    </row>
    <row r="7" spans="1:6" ht="21.75" thickBot="1" x14ac:dyDescent="0.4">
      <c r="A7" s="62"/>
      <c r="C7" s="57"/>
      <c r="E7" s="63" t="s">
        <v>48</v>
      </c>
      <c r="F7" s="64">
        <v>1</v>
      </c>
    </row>
    <row r="8" spans="1:6" ht="18.75" x14ac:dyDescent="0.25">
      <c r="A8" s="93" t="s">
        <v>40</v>
      </c>
      <c r="B8" s="58" t="s">
        <v>42</v>
      </c>
      <c r="C8" s="59"/>
      <c r="E8" s="63" t="s">
        <v>49</v>
      </c>
      <c r="F8" s="64">
        <v>10</v>
      </c>
    </row>
    <row r="9" spans="1:6" ht="19.5" thickBot="1" x14ac:dyDescent="0.3">
      <c r="A9" s="94"/>
      <c r="B9" s="60" t="s">
        <v>44</v>
      </c>
      <c r="C9" s="61">
        <v>10</v>
      </c>
      <c r="E9" s="63" t="s">
        <v>50</v>
      </c>
      <c r="F9" s="64">
        <v>50</v>
      </c>
    </row>
    <row r="10" spans="1:6" ht="21.75" thickBot="1" x14ac:dyDescent="0.4">
      <c r="A10" s="62"/>
      <c r="C10" s="57"/>
      <c r="E10" s="65" t="s">
        <v>51</v>
      </c>
      <c r="F10" s="66">
        <v>100</v>
      </c>
    </row>
    <row r="11" spans="1:6" ht="18.75" x14ac:dyDescent="0.25">
      <c r="A11" s="93" t="s">
        <v>52</v>
      </c>
      <c r="B11" s="58" t="s">
        <v>42</v>
      </c>
      <c r="C11" s="59"/>
      <c r="E11" s="67"/>
      <c r="F11" s="67"/>
    </row>
    <row r="12" spans="1:6" ht="19.5" thickBot="1" x14ac:dyDescent="0.3">
      <c r="A12" s="94"/>
      <c r="B12" s="60" t="s">
        <v>44</v>
      </c>
      <c r="C12" s="61">
        <v>10</v>
      </c>
      <c r="E12" s="67"/>
      <c r="F12" s="67"/>
    </row>
  </sheetData>
  <mergeCells count="7">
    <mergeCell ref="A11:A12"/>
    <mergeCell ref="A2:A3"/>
    <mergeCell ref="E2:F2"/>
    <mergeCell ref="E3:F3"/>
    <mergeCell ref="A5:A6"/>
    <mergeCell ref="E5:F5"/>
    <mergeCell ref="A8:A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R32"/>
  <sheetViews>
    <sheetView topLeftCell="B1" zoomScaleNormal="100" workbookViewId="0">
      <pane ySplit="8" topLeftCell="A9" activePane="bottomLeft" state="frozen"/>
      <selection pane="bottomLeft" activeCell="B4" sqref="B4"/>
    </sheetView>
  </sheetViews>
  <sheetFormatPr defaultColWidth="9.28515625" defaultRowHeight="15.75" x14ac:dyDescent="0.25"/>
  <cols>
    <col min="1" max="1" width="4.7109375" style="39" hidden="1" customWidth="1"/>
    <col min="2" max="2" width="27.28515625" style="19" customWidth="1"/>
    <col min="3" max="3" width="16.28515625" style="20" bestFit="1" customWidth="1"/>
    <col min="4" max="4" width="95.28515625" style="26" bestFit="1" customWidth="1"/>
    <col min="5" max="5" width="17" style="15" customWidth="1"/>
    <col min="6" max="6" width="16.28515625" style="22" hidden="1" customWidth="1"/>
    <col min="7" max="8" width="18.28515625" style="22" customWidth="1"/>
    <col min="9" max="9" width="15.7109375" style="15" customWidth="1"/>
    <col min="10" max="10" width="15.7109375" style="23" customWidth="1"/>
    <col min="11" max="11" width="15.7109375" style="23" hidden="1" customWidth="1"/>
    <col min="12" max="12" width="15.7109375" style="42" hidden="1" customWidth="1"/>
    <col min="13" max="13" width="14.28515625" style="44" hidden="1" customWidth="1"/>
    <col min="14" max="14" width="9.28515625" style="44" hidden="1" customWidth="1"/>
    <col min="15" max="15" width="10.42578125" style="33" hidden="1" customWidth="1"/>
    <col min="16" max="16" width="9.28515625" style="35" customWidth="1"/>
    <col min="17" max="17" width="9.28515625" style="35"/>
    <col min="18" max="18" width="9.28515625" style="10"/>
    <col min="19" max="16384" width="9.28515625" style="11"/>
  </cols>
  <sheetData>
    <row r="1" spans="1:18" ht="18.75" x14ac:dyDescent="0.25">
      <c r="B1" s="7"/>
      <c r="C1" s="7"/>
      <c r="D1" s="8"/>
      <c r="E1" s="9"/>
      <c r="F1" s="10"/>
      <c r="L1" s="40"/>
    </row>
    <row r="2" spans="1:18" ht="18" customHeight="1" x14ac:dyDescent="0.25">
      <c r="B2" s="12"/>
      <c r="C2" s="12"/>
      <c r="D2" s="13"/>
      <c r="E2" s="14"/>
      <c r="F2" s="10"/>
      <c r="G2" s="99" t="s">
        <v>39</v>
      </c>
      <c r="H2" s="72"/>
      <c r="I2" s="100" t="s">
        <v>22</v>
      </c>
      <c r="J2" s="99" t="s">
        <v>40</v>
      </c>
      <c r="K2" s="55"/>
      <c r="L2" s="40"/>
    </row>
    <row r="3" spans="1:18" ht="18.75" customHeight="1" x14ac:dyDescent="0.25">
      <c r="B3" s="16"/>
      <c r="C3" s="7"/>
      <c r="D3" s="13"/>
      <c r="F3" s="10"/>
      <c r="G3" s="99"/>
      <c r="H3" s="72"/>
      <c r="I3" s="100"/>
      <c r="J3" s="99"/>
      <c r="K3" s="11"/>
      <c r="L3" s="33"/>
    </row>
    <row r="4" spans="1:18" ht="18.75" customHeight="1" thickBot="1" x14ac:dyDescent="0.3">
      <c r="B4" s="12"/>
      <c r="C4" s="12"/>
      <c r="D4" s="68"/>
      <c r="E4" s="17"/>
      <c r="K4" s="56"/>
      <c r="L4" s="41"/>
    </row>
    <row r="5" spans="1:18" ht="32.25" customHeight="1" thickBot="1" x14ac:dyDescent="0.3">
      <c r="C5" s="12" t="s">
        <v>4</v>
      </c>
      <c r="D5" s="69"/>
      <c r="E5" s="9"/>
      <c r="F5" s="18" t="s">
        <v>7</v>
      </c>
      <c r="G5" s="6">
        <f>SUM(L9:L46)</f>
        <v>0</v>
      </c>
      <c r="H5" s="6"/>
      <c r="I5" s="45">
        <f>SUM(M9:M46)</f>
        <v>0</v>
      </c>
      <c r="J5" s="53">
        <f>SUM(N9:N46)</f>
        <v>0</v>
      </c>
    </row>
    <row r="6" spans="1:18" x14ac:dyDescent="0.25">
      <c r="C6" s="70" t="s">
        <v>57</v>
      </c>
      <c r="D6" s="71" t="s">
        <v>56</v>
      </c>
      <c r="E6" s="9"/>
    </row>
    <row r="7" spans="1:18" ht="19.5" thickBot="1" x14ac:dyDescent="0.3">
      <c r="D7" s="21" t="s">
        <v>60</v>
      </c>
      <c r="E7" s="9"/>
    </row>
    <row r="8" spans="1:18" s="24" customFormat="1" ht="36.75" customHeight="1" thickBot="1" x14ac:dyDescent="0.3">
      <c r="A8" s="46"/>
      <c r="B8" s="52" t="s">
        <v>1</v>
      </c>
      <c r="C8" s="52" t="s">
        <v>12</v>
      </c>
      <c r="D8" s="80" t="s">
        <v>0</v>
      </c>
      <c r="E8" s="81" t="s">
        <v>54</v>
      </c>
      <c r="F8" s="82" t="s">
        <v>5</v>
      </c>
      <c r="G8" s="82" t="s">
        <v>58</v>
      </c>
      <c r="H8" s="82" t="s">
        <v>59</v>
      </c>
      <c r="I8" s="83" t="s">
        <v>2</v>
      </c>
      <c r="J8" s="84" t="s">
        <v>3</v>
      </c>
      <c r="K8" s="34"/>
      <c r="L8" s="34" t="s">
        <v>8</v>
      </c>
      <c r="M8" s="34" t="s">
        <v>9</v>
      </c>
      <c r="N8" s="34" t="s">
        <v>10</v>
      </c>
      <c r="O8" s="34" t="s">
        <v>11</v>
      </c>
      <c r="P8" s="32"/>
      <c r="Q8" s="38"/>
      <c r="R8" s="32"/>
    </row>
    <row r="9" spans="1:18" ht="15.75" customHeight="1" thickTop="1" x14ac:dyDescent="0.25">
      <c r="A9" s="39">
        <v>1</v>
      </c>
      <c r="B9" s="25" t="s">
        <v>14</v>
      </c>
      <c r="C9" s="47">
        <v>111497</v>
      </c>
      <c r="D9" s="85" t="s">
        <v>15</v>
      </c>
      <c r="E9" s="73" t="s">
        <v>21</v>
      </c>
      <c r="F9" s="31"/>
      <c r="G9" s="74">
        <f>IF(Наценка!$C$2&lt;&gt;"",_xlfn.CEILING.MATH(K9*Наценка!$C$2/100+K9,Наценка!$C$3),K9)</f>
        <v>9120</v>
      </c>
      <c r="H9" s="74">
        <f>ROUND(G9*1.05,-1)</f>
        <v>9580</v>
      </c>
      <c r="I9" s="73">
        <v>55.5</v>
      </c>
      <c r="J9" s="86">
        <v>6.3E-2</v>
      </c>
      <c r="K9" s="43">
        <v>9120</v>
      </c>
      <c r="L9" s="43">
        <f>F9*G9</f>
        <v>0</v>
      </c>
      <c r="M9" s="44">
        <f>F9*I9</f>
        <v>0</v>
      </c>
      <c r="N9" s="44">
        <f>J9*F9</f>
        <v>0</v>
      </c>
      <c r="O9" s="44" t="str">
        <f>IF(F9&gt;0,A9,"0")</f>
        <v>0</v>
      </c>
    </row>
    <row r="10" spans="1:18" ht="15.75" customHeight="1" x14ac:dyDescent="0.25">
      <c r="A10" s="39">
        <v>2</v>
      </c>
      <c r="B10" s="12"/>
      <c r="C10" s="47">
        <v>111500</v>
      </c>
      <c r="D10" s="85" t="s">
        <v>16</v>
      </c>
      <c r="E10" s="73" t="s">
        <v>21</v>
      </c>
      <c r="F10" s="31"/>
      <c r="G10" s="74">
        <f>IF(Наценка!$C$2&lt;&gt;"",_xlfn.CEILING.MATH(K10*Наценка!$C$2/100+K10,Наценка!$C$3),K10)</f>
        <v>9120</v>
      </c>
      <c r="H10" s="74">
        <f t="shared" ref="H10:H31" si="0">ROUND(G10*1.05,-1)</f>
        <v>9580</v>
      </c>
      <c r="I10" s="73">
        <v>55.5</v>
      </c>
      <c r="J10" s="86">
        <v>6.3E-2</v>
      </c>
      <c r="K10" s="43">
        <v>9120</v>
      </c>
      <c r="L10" s="43">
        <f t="shared" ref="L10:L32" si="1">F10*G10</f>
        <v>0</v>
      </c>
      <c r="M10" s="44">
        <f t="shared" ref="M10:M32" si="2">F10*I10</f>
        <v>0</v>
      </c>
      <c r="N10" s="44">
        <f t="shared" ref="N10:N32" si="3">J10*F10</f>
        <v>0</v>
      </c>
      <c r="O10" s="44" t="str">
        <f t="shared" ref="O10:O32" si="4">IF(F10&gt;0,A10,"0")</f>
        <v>0</v>
      </c>
    </row>
    <row r="11" spans="1:18" ht="15.75" customHeight="1" x14ac:dyDescent="0.25">
      <c r="A11" s="39">
        <v>3</v>
      </c>
      <c r="B11" s="12"/>
      <c r="C11" s="47">
        <v>111153</v>
      </c>
      <c r="D11" s="85" t="s">
        <v>17</v>
      </c>
      <c r="E11" s="73" t="s">
        <v>21</v>
      </c>
      <c r="F11" s="31"/>
      <c r="G11" s="74">
        <f>IF(Наценка!$C$2&lt;&gt;"",_xlfn.CEILING.MATH(K11*Наценка!$C$2/100+K11,Наценка!$C$3),K11)</f>
        <v>9120</v>
      </c>
      <c r="H11" s="74">
        <f t="shared" si="0"/>
        <v>9580</v>
      </c>
      <c r="I11" s="73">
        <v>55.5</v>
      </c>
      <c r="J11" s="86">
        <v>6.3E-2</v>
      </c>
      <c r="K11" s="43">
        <v>9120</v>
      </c>
      <c r="L11" s="43">
        <f t="shared" si="1"/>
        <v>0</v>
      </c>
      <c r="M11" s="44">
        <f t="shared" si="2"/>
        <v>0</v>
      </c>
      <c r="N11" s="44">
        <f t="shared" si="3"/>
        <v>0</v>
      </c>
      <c r="O11" s="44" t="str">
        <f t="shared" si="4"/>
        <v>0</v>
      </c>
    </row>
    <row r="12" spans="1:18" ht="15.75" customHeight="1" x14ac:dyDescent="0.25">
      <c r="A12" s="39">
        <v>4</v>
      </c>
      <c r="B12" s="12"/>
      <c r="C12" s="47">
        <v>111494</v>
      </c>
      <c r="D12" s="85" t="s">
        <v>18</v>
      </c>
      <c r="E12" s="73" t="s">
        <v>21</v>
      </c>
      <c r="F12" s="31"/>
      <c r="G12" s="74">
        <f>IF(Наценка!$C$2&lt;&gt;"",_xlfn.CEILING.MATH(K12*Наценка!$C$2/100+K12,Наценка!$C$3),K12)</f>
        <v>9120</v>
      </c>
      <c r="H12" s="74">
        <f t="shared" si="0"/>
        <v>9580</v>
      </c>
      <c r="I12" s="73">
        <v>55.5</v>
      </c>
      <c r="J12" s="86">
        <v>6.3E-2</v>
      </c>
      <c r="K12" s="43">
        <v>9120</v>
      </c>
      <c r="L12" s="43">
        <f t="shared" si="1"/>
        <v>0</v>
      </c>
      <c r="M12" s="44">
        <f t="shared" si="2"/>
        <v>0</v>
      </c>
      <c r="N12" s="44">
        <f t="shared" si="3"/>
        <v>0</v>
      </c>
      <c r="O12" s="44" t="str">
        <f t="shared" si="4"/>
        <v>0</v>
      </c>
    </row>
    <row r="13" spans="1:18" ht="15.75" customHeight="1" x14ac:dyDescent="0.25">
      <c r="A13" s="39">
        <v>5</v>
      </c>
      <c r="B13" s="12"/>
      <c r="C13" s="47">
        <v>111506</v>
      </c>
      <c r="D13" s="85" t="s">
        <v>19</v>
      </c>
      <c r="E13" s="73" t="s">
        <v>21</v>
      </c>
      <c r="F13" s="31"/>
      <c r="G13" s="74">
        <f>IF(Наценка!$C$2&lt;&gt;"",_xlfn.CEILING.MATH(K13*Наценка!$C$2/100+K13,Наценка!$C$3),K13)</f>
        <v>9120</v>
      </c>
      <c r="H13" s="74">
        <f t="shared" si="0"/>
        <v>9580</v>
      </c>
      <c r="I13" s="73">
        <v>55.5</v>
      </c>
      <c r="J13" s="86">
        <v>6.3E-2</v>
      </c>
      <c r="K13" s="43">
        <v>9120</v>
      </c>
      <c r="L13" s="43">
        <f t="shared" si="1"/>
        <v>0</v>
      </c>
      <c r="M13" s="44">
        <f t="shared" si="2"/>
        <v>0</v>
      </c>
      <c r="N13" s="44">
        <f t="shared" si="3"/>
        <v>0</v>
      </c>
      <c r="O13" s="44" t="str">
        <f t="shared" si="4"/>
        <v>0</v>
      </c>
    </row>
    <row r="14" spans="1:18" ht="15.75" customHeight="1" thickBot="1" x14ac:dyDescent="0.3">
      <c r="A14" s="39">
        <v>6</v>
      </c>
      <c r="B14" s="27"/>
      <c r="C14" s="49">
        <v>111503</v>
      </c>
      <c r="D14" s="85" t="s">
        <v>20</v>
      </c>
      <c r="E14" s="73" t="s">
        <v>21</v>
      </c>
      <c r="F14" s="31"/>
      <c r="G14" s="74">
        <f>IF(Наценка!$C$2&lt;&gt;"",_xlfn.CEILING.MATH(K14*Наценка!$C$2/100+K14,Наценка!$C$3),K14)</f>
        <v>9120</v>
      </c>
      <c r="H14" s="74">
        <f t="shared" si="0"/>
        <v>9580</v>
      </c>
      <c r="I14" s="73">
        <v>55.5</v>
      </c>
      <c r="J14" s="86">
        <v>6.3E-2</v>
      </c>
      <c r="K14" s="43">
        <v>9120</v>
      </c>
      <c r="L14" s="43">
        <f t="shared" si="1"/>
        <v>0</v>
      </c>
      <c r="M14" s="44">
        <f t="shared" si="2"/>
        <v>0</v>
      </c>
      <c r="N14" s="44">
        <f t="shared" si="3"/>
        <v>0</v>
      </c>
      <c r="O14" s="44" t="str">
        <f t="shared" si="4"/>
        <v>0</v>
      </c>
    </row>
    <row r="15" spans="1:18" ht="15.75" customHeight="1" thickTop="1" x14ac:dyDescent="0.25">
      <c r="A15" s="39">
        <v>7</v>
      </c>
      <c r="B15" s="28"/>
      <c r="C15" s="48"/>
      <c r="D15" s="87"/>
      <c r="E15" s="75"/>
      <c r="F15" s="76"/>
      <c r="G15" s="77"/>
      <c r="H15" s="77"/>
      <c r="I15" s="75"/>
      <c r="J15" s="88"/>
      <c r="K15" s="43">
        <v>0</v>
      </c>
      <c r="L15" s="43">
        <f t="shared" si="1"/>
        <v>0</v>
      </c>
      <c r="M15" s="44">
        <f t="shared" si="2"/>
        <v>0</v>
      </c>
      <c r="N15" s="44">
        <f t="shared" si="3"/>
        <v>0</v>
      </c>
      <c r="O15" s="44" t="str">
        <f t="shared" si="4"/>
        <v>0</v>
      </c>
    </row>
    <row r="16" spans="1:18" ht="15.75" customHeight="1" thickBot="1" x14ac:dyDescent="0.3">
      <c r="A16" s="39">
        <v>8</v>
      </c>
      <c r="B16" s="54" t="s">
        <v>24</v>
      </c>
      <c r="C16" s="50">
        <v>111151</v>
      </c>
      <c r="D16" s="85" t="s">
        <v>23</v>
      </c>
      <c r="E16" s="73"/>
      <c r="F16" s="31"/>
      <c r="G16" s="74">
        <f>IF(Наценка!$C$5&lt;&gt;"",_xlfn.CEILING.MATH(K16*Наценка!$C$5/100+K16,Наценка!$C$6),K16)</f>
        <v>5020</v>
      </c>
      <c r="H16" s="74">
        <f t="shared" si="0"/>
        <v>5270</v>
      </c>
      <c r="I16" s="78">
        <v>8</v>
      </c>
      <c r="J16" s="86">
        <v>2.8000000000000001E-2</v>
      </c>
      <c r="K16" s="43">
        <v>5020</v>
      </c>
      <c r="L16" s="43">
        <f t="shared" si="1"/>
        <v>0</v>
      </c>
      <c r="M16" s="44">
        <f t="shared" si="2"/>
        <v>0</v>
      </c>
      <c r="N16" s="44">
        <f t="shared" si="3"/>
        <v>0</v>
      </c>
      <c r="O16" s="44" t="str">
        <f t="shared" si="4"/>
        <v>0</v>
      </c>
    </row>
    <row r="17" spans="1:15" ht="15.75" customHeight="1" thickTop="1" x14ac:dyDescent="0.25">
      <c r="A17" s="39">
        <v>9</v>
      </c>
      <c r="B17" s="28"/>
      <c r="C17" s="48"/>
      <c r="D17" s="87"/>
      <c r="E17" s="75"/>
      <c r="F17" s="75"/>
      <c r="G17" s="77"/>
      <c r="H17" s="77"/>
      <c r="I17" s="79"/>
      <c r="J17" s="88"/>
      <c r="K17" s="43">
        <v>0</v>
      </c>
      <c r="L17" s="43">
        <f t="shared" si="1"/>
        <v>0</v>
      </c>
      <c r="M17" s="44">
        <f t="shared" si="2"/>
        <v>0</v>
      </c>
      <c r="N17" s="44">
        <f t="shared" si="3"/>
        <v>0</v>
      </c>
      <c r="O17" s="44" t="str">
        <f t="shared" si="4"/>
        <v>0</v>
      </c>
    </row>
    <row r="18" spans="1:15" ht="15.75" customHeight="1" x14ac:dyDescent="0.25">
      <c r="A18" s="39">
        <v>10</v>
      </c>
      <c r="B18" s="25" t="s">
        <v>13</v>
      </c>
      <c r="C18" s="51">
        <v>111515</v>
      </c>
      <c r="D18" s="85" t="s">
        <v>25</v>
      </c>
      <c r="E18" s="73" t="s">
        <v>37</v>
      </c>
      <c r="F18" s="31"/>
      <c r="G18" s="74">
        <f>IF(Наценка!$C$8&lt;&gt;"",_xlfn.CEILING.MATH(K18*Наценка!$C$8/100+K18,Наценка!$C$9),K18)</f>
        <v>11550</v>
      </c>
      <c r="H18" s="74">
        <f t="shared" si="0"/>
        <v>12130</v>
      </c>
      <c r="I18" s="78">
        <v>59</v>
      </c>
      <c r="J18" s="86">
        <v>9.9820000000000006E-2</v>
      </c>
      <c r="K18" s="43">
        <v>11550</v>
      </c>
      <c r="L18" s="43">
        <f t="shared" si="1"/>
        <v>0</v>
      </c>
      <c r="M18" s="44">
        <f t="shared" si="2"/>
        <v>0</v>
      </c>
      <c r="N18" s="44">
        <f t="shared" si="3"/>
        <v>0</v>
      </c>
      <c r="O18" s="44" t="str">
        <f t="shared" si="4"/>
        <v>0</v>
      </c>
    </row>
    <row r="19" spans="1:15" ht="15.75" customHeight="1" x14ac:dyDescent="0.25">
      <c r="A19" s="39">
        <v>11</v>
      </c>
      <c r="B19" s="12"/>
      <c r="C19" s="36">
        <v>111524</v>
      </c>
      <c r="D19" s="85" t="s">
        <v>26</v>
      </c>
      <c r="E19" s="73" t="s">
        <v>37</v>
      </c>
      <c r="F19" s="31"/>
      <c r="G19" s="74">
        <f>IF(Наценка!$C$8&lt;&gt;"",_xlfn.CEILING.MATH(K19*Наценка!$C$8/100+K19,Наценка!$C$9),K19)</f>
        <v>11550</v>
      </c>
      <c r="H19" s="74">
        <f t="shared" si="0"/>
        <v>12130</v>
      </c>
      <c r="I19" s="78">
        <v>59</v>
      </c>
      <c r="J19" s="86">
        <v>9.9820000000000006E-2</v>
      </c>
      <c r="K19" s="43">
        <v>11550</v>
      </c>
      <c r="L19" s="43">
        <f t="shared" si="1"/>
        <v>0</v>
      </c>
      <c r="M19" s="44">
        <f t="shared" si="2"/>
        <v>0</v>
      </c>
      <c r="N19" s="44">
        <f t="shared" si="3"/>
        <v>0</v>
      </c>
      <c r="O19" s="44" t="str">
        <f t="shared" si="4"/>
        <v>0</v>
      </c>
    </row>
    <row r="20" spans="1:15" ht="15.75" customHeight="1" x14ac:dyDescent="0.25">
      <c r="A20" s="39">
        <v>12</v>
      </c>
      <c r="B20" s="12"/>
      <c r="C20" s="36">
        <v>111145</v>
      </c>
      <c r="D20" s="85" t="s">
        <v>27</v>
      </c>
      <c r="E20" s="73" t="s">
        <v>37</v>
      </c>
      <c r="F20" s="31"/>
      <c r="G20" s="74">
        <f>IF(Наценка!$C$8&lt;&gt;"",_xlfn.CEILING.MATH(K20*Наценка!$C$8/100+K20,Наценка!$C$9),K20)</f>
        <v>11550</v>
      </c>
      <c r="H20" s="74">
        <f t="shared" si="0"/>
        <v>12130</v>
      </c>
      <c r="I20" s="78">
        <v>59</v>
      </c>
      <c r="J20" s="86">
        <v>9.9820000000000006E-2</v>
      </c>
      <c r="K20" s="43">
        <v>11550</v>
      </c>
      <c r="L20" s="43">
        <f t="shared" si="1"/>
        <v>0</v>
      </c>
      <c r="M20" s="44">
        <f t="shared" si="2"/>
        <v>0</v>
      </c>
      <c r="N20" s="44">
        <f t="shared" si="3"/>
        <v>0</v>
      </c>
      <c r="O20" s="44" t="str">
        <f t="shared" si="4"/>
        <v>0</v>
      </c>
    </row>
    <row r="21" spans="1:15" ht="15.75" customHeight="1" x14ac:dyDescent="0.25">
      <c r="A21" s="39">
        <v>13</v>
      </c>
      <c r="B21" s="12"/>
      <c r="C21" s="36">
        <v>111512</v>
      </c>
      <c r="D21" s="85" t="s">
        <v>28</v>
      </c>
      <c r="E21" s="73" t="s">
        <v>37</v>
      </c>
      <c r="F21" s="31"/>
      <c r="G21" s="74">
        <f>IF(Наценка!$C$8&lt;&gt;"",_xlfn.CEILING.MATH(K21*Наценка!$C$8/100+K21,Наценка!$C$9),K21)</f>
        <v>11550</v>
      </c>
      <c r="H21" s="74">
        <f t="shared" si="0"/>
        <v>12130</v>
      </c>
      <c r="I21" s="78">
        <v>59</v>
      </c>
      <c r="J21" s="86">
        <v>9.9820000000000006E-2</v>
      </c>
      <c r="K21" s="43">
        <v>11550</v>
      </c>
      <c r="L21" s="43">
        <f t="shared" si="1"/>
        <v>0</v>
      </c>
      <c r="M21" s="44">
        <f t="shared" si="2"/>
        <v>0</v>
      </c>
      <c r="N21" s="44">
        <f t="shared" si="3"/>
        <v>0</v>
      </c>
      <c r="O21" s="44" t="str">
        <f t="shared" si="4"/>
        <v>0</v>
      </c>
    </row>
    <row r="22" spans="1:15" ht="15.75" customHeight="1" x14ac:dyDescent="0.25">
      <c r="A22" s="39">
        <v>14</v>
      </c>
      <c r="B22" s="12"/>
      <c r="C22" s="36">
        <v>111527</v>
      </c>
      <c r="D22" s="85" t="s">
        <v>29</v>
      </c>
      <c r="E22" s="73" t="s">
        <v>37</v>
      </c>
      <c r="F22" s="31"/>
      <c r="G22" s="74">
        <f>IF(Наценка!$C$8&lt;&gt;"",_xlfn.CEILING.MATH(K22*Наценка!$C$8/100+K22,Наценка!$C$9),K22)</f>
        <v>11550</v>
      </c>
      <c r="H22" s="74">
        <f t="shared" si="0"/>
        <v>12130</v>
      </c>
      <c r="I22" s="78">
        <v>59</v>
      </c>
      <c r="J22" s="86">
        <v>9.9820000000000006E-2</v>
      </c>
      <c r="K22" s="43">
        <v>11550</v>
      </c>
      <c r="L22" s="43">
        <f t="shared" si="1"/>
        <v>0</v>
      </c>
      <c r="M22" s="44">
        <f t="shared" si="2"/>
        <v>0</v>
      </c>
      <c r="N22" s="44">
        <f t="shared" si="3"/>
        <v>0</v>
      </c>
      <c r="O22" s="44" t="str">
        <f t="shared" si="4"/>
        <v>0</v>
      </c>
    </row>
    <row r="23" spans="1:15" ht="15.75" customHeight="1" x14ac:dyDescent="0.25">
      <c r="A23" s="39">
        <v>15</v>
      </c>
      <c r="B23" s="12"/>
      <c r="C23" s="36">
        <v>111536</v>
      </c>
      <c r="D23" s="85" t="s">
        <v>30</v>
      </c>
      <c r="E23" s="73" t="s">
        <v>37</v>
      </c>
      <c r="F23" s="31"/>
      <c r="G23" s="74">
        <f>IF(Наценка!$C$8&lt;&gt;"",_xlfn.CEILING.MATH(K23*Наценка!$C$8/100+K23,Наценка!$C$9),K23)</f>
        <v>11550</v>
      </c>
      <c r="H23" s="74">
        <f t="shared" si="0"/>
        <v>12130</v>
      </c>
      <c r="I23" s="78">
        <v>59</v>
      </c>
      <c r="J23" s="86">
        <v>9.9820000000000006E-2</v>
      </c>
      <c r="K23" s="43">
        <v>11550</v>
      </c>
      <c r="L23" s="43">
        <f t="shared" si="1"/>
        <v>0</v>
      </c>
      <c r="M23" s="44">
        <f t="shared" si="2"/>
        <v>0</v>
      </c>
      <c r="N23" s="44">
        <f t="shared" si="3"/>
        <v>0</v>
      </c>
      <c r="O23" s="44" t="str">
        <f t="shared" si="4"/>
        <v>0</v>
      </c>
    </row>
    <row r="24" spans="1:15" ht="15.75" customHeight="1" x14ac:dyDescent="0.25">
      <c r="A24" s="39">
        <v>16</v>
      </c>
      <c r="B24" s="12"/>
      <c r="C24" s="36">
        <v>111518</v>
      </c>
      <c r="D24" s="85" t="s">
        <v>31</v>
      </c>
      <c r="E24" s="73" t="s">
        <v>38</v>
      </c>
      <c r="F24" s="31"/>
      <c r="G24" s="74">
        <f>IF(Наценка!$C$8&lt;&gt;"",_xlfn.CEILING.MATH(K24*Наценка!$C$8/100+K24,Наценка!$C$9),K24)</f>
        <v>11550</v>
      </c>
      <c r="H24" s="74">
        <f t="shared" si="0"/>
        <v>12130</v>
      </c>
      <c r="I24" s="78">
        <v>58</v>
      </c>
      <c r="J24" s="86">
        <v>9.8531999999999995E-2</v>
      </c>
      <c r="K24" s="43">
        <v>11550</v>
      </c>
      <c r="L24" s="43">
        <f t="shared" si="1"/>
        <v>0</v>
      </c>
      <c r="M24" s="44">
        <f t="shared" si="2"/>
        <v>0</v>
      </c>
      <c r="N24" s="44">
        <f t="shared" si="3"/>
        <v>0</v>
      </c>
      <c r="O24" s="44" t="str">
        <f t="shared" si="4"/>
        <v>0</v>
      </c>
    </row>
    <row r="25" spans="1:15" ht="15.75" customHeight="1" x14ac:dyDescent="0.25">
      <c r="A25" s="39">
        <v>17</v>
      </c>
      <c r="B25" s="12"/>
      <c r="C25" s="36">
        <v>111521</v>
      </c>
      <c r="D25" s="85" t="s">
        <v>32</v>
      </c>
      <c r="E25" s="73" t="s">
        <v>38</v>
      </c>
      <c r="F25" s="31"/>
      <c r="G25" s="74">
        <f>IF(Наценка!$C$8&lt;&gt;"",_xlfn.CEILING.MATH(K25*Наценка!$C$8/100+K25,Наценка!$C$9),K25)</f>
        <v>11550</v>
      </c>
      <c r="H25" s="74">
        <f t="shared" si="0"/>
        <v>12130</v>
      </c>
      <c r="I25" s="78">
        <v>58</v>
      </c>
      <c r="J25" s="86">
        <v>9.8531999999999995E-2</v>
      </c>
      <c r="K25" s="43">
        <v>11550</v>
      </c>
      <c r="L25" s="43">
        <f t="shared" si="1"/>
        <v>0</v>
      </c>
      <c r="M25" s="44">
        <f t="shared" si="2"/>
        <v>0</v>
      </c>
      <c r="N25" s="44">
        <f t="shared" si="3"/>
        <v>0</v>
      </c>
      <c r="O25" s="44" t="str">
        <f t="shared" si="4"/>
        <v>0</v>
      </c>
    </row>
    <row r="26" spans="1:15" ht="15.75" customHeight="1" x14ac:dyDescent="0.25">
      <c r="A26" s="39">
        <v>18</v>
      </c>
      <c r="B26" s="12"/>
      <c r="C26" s="36">
        <v>111148</v>
      </c>
      <c r="D26" s="85" t="s">
        <v>33</v>
      </c>
      <c r="E26" s="73" t="s">
        <v>38</v>
      </c>
      <c r="F26" s="31"/>
      <c r="G26" s="74">
        <f>IF(Наценка!$C$8&lt;&gt;"",_xlfn.CEILING.MATH(K26*Наценка!$C$8/100+K26,Наценка!$C$9),K26)</f>
        <v>11550</v>
      </c>
      <c r="H26" s="74">
        <f t="shared" si="0"/>
        <v>12130</v>
      </c>
      <c r="I26" s="78">
        <v>58</v>
      </c>
      <c r="J26" s="86">
        <v>9.8531999999999995E-2</v>
      </c>
      <c r="K26" s="43">
        <v>11550</v>
      </c>
      <c r="L26" s="43">
        <f t="shared" si="1"/>
        <v>0</v>
      </c>
      <c r="M26" s="44">
        <f t="shared" si="2"/>
        <v>0</v>
      </c>
      <c r="N26" s="44">
        <f t="shared" si="3"/>
        <v>0</v>
      </c>
      <c r="O26" s="44" t="str">
        <f t="shared" si="4"/>
        <v>0</v>
      </c>
    </row>
    <row r="27" spans="1:15" ht="15.75" customHeight="1" x14ac:dyDescent="0.25">
      <c r="A27" s="39">
        <v>19</v>
      </c>
      <c r="B27" s="12"/>
      <c r="C27" s="36">
        <v>111509</v>
      </c>
      <c r="D27" s="85" t="s">
        <v>34</v>
      </c>
      <c r="E27" s="73" t="s">
        <v>38</v>
      </c>
      <c r="F27" s="31"/>
      <c r="G27" s="74">
        <f>IF(Наценка!$C$8&lt;&gt;"",_xlfn.CEILING.MATH(K27*Наценка!$C$8/100+K27,Наценка!$C$9),K27)</f>
        <v>11550</v>
      </c>
      <c r="H27" s="74">
        <f t="shared" si="0"/>
        <v>12130</v>
      </c>
      <c r="I27" s="78">
        <v>58</v>
      </c>
      <c r="J27" s="86">
        <v>9.8531999999999995E-2</v>
      </c>
      <c r="K27" s="43">
        <v>11550</v>
      </c>
      <c r="L27" s="43">
        <f t="shared" si="1"/>
        <v>0</v>
      </c>
      <c r="M27" s="44">
        <f t="shared" si="2"/>
        <v>0</v>
      </c>
      <c r="N27" s="44">
        <f t="shared" si="3"/>
        <v>0</v>
      </c>
      <c r="O27" s="44" t="str">
        <f t="shared" si="4"/>
        <v>0</v>
      </c>
    </row>
    <row r="28" spans="1:15" ht="15.75" customHeight="1" x14ac:dyDescent="0.25">
      <c r="A28" s="39">
        <v>20</v>
      </c>
      <c r="B28" s="12"/>
      <c r="C28" s="36">
        <v>111530</v>
      </c>
      <c r="D28" s="85" t="s">
        <v>35</v>
      </c>
      <c r="E28" s="73" t="s">
        <v>38</v>
      </c>
      <c r="F28" s="31"/>
      <c r="G28" s="74">
        <f>IF(Наценка!$C$8&lt;&gt;"",_xlfn.CEILING.MATH(K28*Наценка!$C$8/100+K28,Наценка!$C$9),K28)</f>
        <v>11550</v>
      </c>
      <c r="H28" s="74">
        <f t="shared" si="0"/>
        <v>12130</v>
      </c>
      <c r="I28" s="78">
        <v>58</v>
      </c>
      <c r="J28" s="86">
        <v>9.8531999999999995E-2</v>
      </c>
      <c r="K28" s="43">
        <v>11550</v>
      </c>
      <c r="L28" s="43">
        <f t="shared" si="1"/>
        <v>0</v>
      </c>
      <c r="M28" s="44">
        <f t="shared" si="2"/>
        <v>0</v>
      </c>
      <c r="N28" s="44">
        <f t="shared" si="3"/>
        <v>0</v>
      </c>
      <c r="O28" s="44" t="str">
        <f t="shared" si="4"/>
        <v>0</v>
      </c>
    </row>
    <row r="29" spans="1:15" ht="15.75" customHeight="1" thickBot="1" x14ac:dyDescent="0.3">
      <c r="A29" s="39">
        <v>21</v>
      </c>
      <c r="B29" s="27"/>
      <c r="C29" s="37">
        <v>111533</v>
      </c>
      <c r="D29" s="85" t="s">
        <v>36</v>
      </c>
      <c r="E29" s="73" t="s">
        <v>38</v>
      </c>
      <c r="F29" s="31"/>
      <c r="G29" s="74">
        <f>IF(Наценка!$C$8&lt;&gt;"",_xlfn.CEILING.MATH(K29*Наценка!$C$8/100+K29,Наценка!$C$9),K29)</f>
        <v>11550</v>
      </c>
      <c r="H29" s="74">
        <f t="shared" si="0"/>
        <v>12130</v>
      </c>
      <c r="I29" s="78">
        <v>58</v>
      </c>
      <c r="J29" s="86">
        <v>9.8531999999999995E-2</v>
      </c>
      <c r="K29" s="43">
        <v>11550</v>
      </c>
      <c r="L29" s="43">
        <f t="shared" si="1"/>
        <v>0</v>
      </c>
      <c r="M29" s="44">
        <f t="shared" si="2"/>
        <v>0</v>
      </c>
      <c r="N29" s="44">
        <f t="shared" si="3"/>
        <v>0</v>
      </c>
      <c r="O29" s="44" t="str">
        <f t="shared" si="4"/>
        <v>0</v>
      </c>
    </row>
    <row r="30" spans="1:15" ht="15.75" customHeight="1" thickTop="1" x14ac:dyDescent="0.25">
      <c r="A30" s="39">
        <v>22</v>
      </c>
      <c r="B30" s="28"/>
      <c r="C30" s="48"/>
      <c r="D30" s="87"/>
      <c r="E30" s="75"/>
      <c r="F30" s="75"/>
      <c r="G30" s="77"/>
      <c r="H30" s="77"/>
      <c r="I30" s="75"/>
      <c r="J30" s="88"/>
      <c r="K30" s="43">
        <v>0</v>
      </c>
      <c r="L30" s="43">
        <f t="shared" si="1"/>
        <v>0</v>
      </c>
      <c r="M30" s="44">
        <f t="shared" si="2"/>
        <v>0</v>
      </c>
      <c r="N30" s="44">
        <f t="shared" si="3"/>
        <v>0</v>
      </c>
      <c r="O30" s="44" t="str">
        <f t="shared" si="4"/>
        <v>0</v>
      </c>
    </row>
    <row r="31" spans="1:15" ht="15.75" customHeight="1" thickBot="1" x14ac:dyDescent="0.3">
      <c r="A31" s="39">
        <v>23</v>
      </c>
      <c r="B31" s="54" t="s">
        <v>41</v>
      </c>
      <c r="C31" s="49">
        <v>113780</v>
      </c>
      <c r="D31" s="85" t="s">
        <v>53</v>
      </c>
      <c r="E31" s="73" t="s">
        <v>55</v>
      </c>
      <c r="F31" s="31"/>
      <c r="G31" s="74">
        <f>IF(Наценка!$C$11&lt;&gt;"",_xlfn.CEILING.MATH(K31*Наценка!$C$11/100+K31,Наценка!$C$12),K31)</f>
        <v>4210</v>
      </c>
      <c r="H31" s="74">
        <f t="shared" si="0"/>
        <v>4420</v>
      </c>
      <c r="I31" s="73">
        <v>18.5</v>
      </c>
      <c r="J31" s="86">
        <v>3.0100499999999999E-2</v>
      </c>
      <c r="K31" s="43">
        <v>4210</v>
      </c>
      <c r="L31" s="43">
        <f t="shared" si="1"/>
        <v>0</v>
      </c>
      <c r="M31" s="44">
        <f t="shared" si="2"/>
        <v>0</v>
      </c>
      <c r="N31" s="44">
        <f t="shared" si="3"/>
        <v>0</v>
      </c>
      <c r="O31" s="44" t="str">
        <f t="shared" si="4"/>
        <v>0</v>
      </c>
    </row>
    <row r="32" spans="1:15" ht="22.5" customHeight="1" thickTop="1" thickBot="1" x14ac:dyDescent="0.3">
      <c r="A32" s="39">
        <v>24</v>
      </c>
      <c r="B32" s="29"/>
      <c r="C32" s="30"/>
      <c r="D32" s="89"/>
      <c r="E32" s="90"/>
      <c r="F32" s="91"/>
      <c r="G32" s="91"/>
      <c r="H32" s="91"/>
      <c r="I32" s="90"/>
      <c r="J32" s="92"/>
      <c r="L32" s="43">
        <f t="shared" si="1"/>
        <v>0</v>
      </c>
      <c r="M32" s="44">
        <f t="shared" si="2"/>
        <v>0</v>
      </c>
      <c r="N32" s="44">
        <f t="shared" si="3"/>
        <v>0</v>
      </c>
      <c r="O32" s="44" t="str">
        <f t="shared" si="4"/>
        <v>0</v>
      </c>
    </row>
  </sheetData>
  <sheetProtection autoFilter="0"/>
  <autoFilter ref="B8:J32" xr:uid="{00000000-0009-0000-0000-000000000000}"/>
  <mergeCells count="3">
    <mergeCell ref="J2:J3"/>
    <mergeCell ref="I2:I3"/>
    <mergeCell ref="G2:G3"/>
  </mergeCells>
  <conditionalFormatting sqref="G2:H2">
    <cfRule type="expression" dxfId="3" priority="50">
      <formula>SUM($F$9:$F$14)&gt;0</formula>
    </cfRule>
  </conditionalFormatting>
  <conditionalFormatting sqref="I2">
    <cfRule type="expression" dxfId="2" priority="54">
      <formula>SUM($F$16)&gt;0</formula>
    </cfRule>
  </conditionalFormatting>
  <conditionalFormatting sqref="J2:K2">
    <cfRule type="expression" dxfId="1" priority="56">
      <formula>SUM($F$18:$F$29)&gt;0</formula>
    </cfRule>
  </conditionalFormatting>
  <dataValidations count="1">
    <dataValidation type="whole" allowBlank="1" showInputMessage="1" showErrorMessage="1" sqref="F31:F1048576 F1:F3 F5:F16" xr:uid="{00000000-0002-0000-0000-000000000000}">
      <formula1>1</formula1>
      <formula2>1000</formula2>
    </dataValidation>
  </dataValidations>
  <hyperlinks>
    <hyperlink ref="G2" location="'Бланк заказов'!B8" display="Выравнивающие планки" xr:uid="{00000000-0004-0000-0000-000000000000}"/>
    <hyperlink ref="I2" location="'Бланк заказов'!B15" display="Монтажная планка" xr:uid="{00000000-0004-0000-0000-000001000000}"/>
    <hyperlink ref="J2" location="'Бланк заказов'!B17" display="Декоративные Рейки" xr:uid="{00000000-0004-0000-0000-000002000000}"/>
    <hyperlink ref="D6" r:id="rId1" xr:uid="{159ADF52-E415-4095-8A08-63512F5A5D00}"/>
  </hyperlinks>
  <pageMargins left="0.70866141732283472" right="0.70866141732283472" top="0.74803149606299213" bottom="0.74803149606299213" header="0.31496062992125984" footer="0.31496062992125984"/>
  <pageSetup paperSize="9" scale="36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1CAEE-880C-4383-9C88-F63FFD754F26}">
  <dimension ref="A1:C46"/>
  <sheetViews>
    <sheetView workbookViewId="0">
      <pane ySplit="1" topLeftCell="A2" activePane="bottomLeft" state="frozen"/>
      <selection pane="bottomLeft" activeCell="F18" sqref="F18"/>
    </sheetView>
  </sheetViews>
  <sheetFormatPr defaultRowHeight="15" x14ac:dyDescent="0.25"/>
  <cols>
    <col min="1" max="1" width="7.28515625" customWidth="1"/>
    <col min="2" max="2" width="78.7109375" customWidth="1"/>
    <col min="3" max="3" width="16" customWidth="1"/>
  </cols>
  <sheetData>
    <row r="1" spans="1:3" ht="24.75" customHeight="1" x14ac:dyDescent="0.25">
      <c r="A1" s="2" t="s">
        <v>6</v>
      </c>
      <c r="B1" s="2" t="s">
        <v>0</v>
      </c>
      <c r="C1" s="2" t="s">
        <v>5</v>
      </c>
    </row>
    <row r="2" spans="1:3" ht="15.75" x14ac:dyDescent="0.25">
      <c r="A2" s="3">
        <v>1</v>
      </c>
      <c r="B2" s="4" t="str">
        <f t="array" ref="B2">IFERROR(INDEX(Рейки!$D$9:$D$46,MATCH($A2,Рейки!$O$9:$O$46,0)),"")</f>
        <v/>
      </c>
      <c r="C2" s="5" t="str">
        <f t="array" ref="C2">IFERROR(INDEX(Рейки!$F$9:$F$46,MATCH($A2,Рейки!$O$9:$O$46,0)),"")</f>
        <v/>
      </c>
    </row>
    <row r="3" spans="1:3" ht="15.75" x14ac:dyDescent="0.25">
      <c r="A3" s="3">
        <v>2</v>
      </c>
      <c r="B3" s="4" t="str">
        <f t="array" ref="B3">IFERROR(INDEX(Рейки!$D$9:$D$46,MATCH($A3,Рейки!$O$9:$O$46,0)),"")</f>
        <v/>
      </c>
      <c r="C3" s="5" t="str">
        <f t="array" ref="C3">IFERROR(INDEX(Рейки!$F$9:$F$46,MATCH($A3,Рейки!$O$9:$O$46,0)),"")</f>
        <v/>
      </c>
    </row>
    <row r="4" spans="1:3" ht="15.75" x14ac:dyDescent="0.25">
      <c r="A4" s="3">
        <v>3</v>
      </c>
      <c r="B4" s="4" t="str">
        <f t="array" ref="B4">IFERROR(INDEX(Рейки!$D$9:$D$46,MATCH($A4,Рейки!$O$9:$O$46,0)),"")</f>
        <v/>
      </c>
      <c r="C4" s="5" t="str">
        <f t="array" ref="C4">IFERROR(INDEX(Рейки!$F$9:$F$46,MATCH($A4,Рейки!$O$9:$O$46,0)),"")</f>
        <v/>
      </c>
    </row>
    <row r="5" spans="1:3" ht="15.75" x14ac:dyDescent="0.25">
      <c r="A5" s="3">
        <v>4</v>
      </c>
      <c r="B5" s="4" t="str">
        <f t="array" ref="B5">IFERROR(INDEX(Рейки!$D$9:$D$46,MATCH($A5,Рейки!$O$9:$O$46,0)),"")</f>
        <v/>
      </c>
      <c r="C5" s="5" t="str">
        <f t="array" ref="C5">IFERROR(INDEX(Рейки!$F$9:$F$46,MATCH($A5,Рейки!$O$9:$O$46,0)),"")</f>
        <v/>
      </c>
    </row>
    <row r="6" spans="1:3" ht="15.75" x14ac:dyDescent="0.25">
      <c r="A6" s="3">
        <v>5</v>
      </c>
      <c r="B6" s="4" t="str">
        <f t="array" ref="B6">IFERROR(INDEX(Рейки!$D$9:$D$46,MATCH($A6,Рейки!$O$9:$O$46,0)),"")</f>
        <v/>
      </c>
      <c r="C6" s="5" t="str">
        <f t="array" ref="C6">IFERROR(INDEX(Рейки!$F$9:$F$46,MATCH($A6,Рейки!$O$9:$O$46,0)),"")</f>
        <v/>
      </c>
    </row>
    <row r="7" spans="1:3" ht="15.75" x14ac:dyDescent="0.25">
      <c r="A7" s="3">
        <v>6</v>
      </c>
      <c r="B7" s="4" t="str">
        <f t="array" ref="B7">IFERROR(INDEX(Рейки!$D$9:$D$46,MATCH($A7,Рейки!$O$9:$O$46,0)),"")</f>
        <v/>
      </c>
      <c r="C7" s="5" t="str">
        <f t="array" ref="C7">IFERROR(INDEX(Рейки!$F$9:$F$46,MATCH($A7,Рейки!$O$9:$O$46,0)),"")</f>
        <v/>
      </c>
    </row>
    <row r="8" spans="1:3" ht="15.75" x14ac:dyDescent="0.25">
      <c r="A8" s="3">
        <v>7</v>
      </c>
      <c r="B8" s="4" t="str">
        <f t="array" ref="B8">IFERROR(INDEX(Рейки!$D$9:$D$46,MATCH($A8,Рейки!$O$9:$O$46,0)),"")</f>
        <v/>
      </c>
      <c r="C8" s="5" t="str">
        <f t="array" ref="C8">IFERROR(INDEX(Рейки!$F$9:$F$46,MATCH($A8,Рейки!$O$9:$O$46,0)),"")</f>
        <v/>
      </c>
    </row>
    <row r="9" spans="1:3" ht="15.75" x14ac:dyDescent="0.25">
      <c r="A9" s="3">
        <v>8</v>
      </c>
      <c r="B9" s="4" t="str">
        <f t="array" ref="B9">IFERROR(INDEX(Рейки!$D$9:$D$46,MATCH($A9,Рейки!$O$9:$O$46,0)),"")</f>
        <v/>
      </c>
      <c r="C9" s="5" t="str">
        <f t="array" ref="C9">IFERROR(INDEX(Рейки!$F$9:$F$46,MATCH($A9,Рейки!$O$9:$O$46,0)),"")</f>
        <v/>
      </c>
    </row>
    <row r="10" spans="1:3" ht="15.75" x14ac:dyDescent="0.25">
      <c r="A10" s="3">
        <v>9</v>
      </c>
      <c r="B10" s="4" t="str">
        <f t="array" ref="B10">IFERROR(INDEX(Рейки!$D$9:$D$46,MATCH($A10,Рейки!$O$9:$O$46,0)),"")</f>
        <v/>
      </c>
      <c r="C10" s="5" t="str">
        <f t="array" ref="C10">IFERROR(INDEX(Рейки!$F$9:$F$46,MATCH($A10,Рейки!$O$9:$O$46,0)),"")</f>
        <v/>
      </c>
    </row>
    <row r="11" spans="1:3" ht="15.75" x14ac:dyDescent="0.25">
      <c r="A11" s="3">
        <v>10</v>
      </c>
      <c r="B11" s="4" t="str">
        <f t="array" ref="B11">IFERROR(INDEX(Рейки!$D$9:$D$46,MATCH($A11,Рейки!$O$9:$O$46,0)),"")</f>
        <v/>
      </c>
      <c r="C11" s="5" t="str">
        <f t="array" ref="C11">IFERROR(INDEX(Рейки!$F$9:$F$46,MATCH($A11,Рейки!$O$9:$O$46,0)),"")</f>
        <v/>
      </c>
    </row>
    <row r="12" spans="1:3" ht="15.75" x14ac:dyDescent="0.25">
      <c r="A12" s="3">
        <v>11</v>
      </c>
      <c r="B12" s="4" t="str">
        <f t="array" ref="B12">IFERROR(INDEX(Рейки!$D$9:$D$46,MATCH($A12,Рейки!$O$9:$O$46,0)),"")</f>
        <v/>
      </c>
      <c r="C12" s="5" t="str">
        <f t="array" ref="C12">IFERROR(INDEX(Рейки!$F$9:$F$46,MATCH($A12,Рейки!$O$9:$O$46,0)),"")</f>
        <v/>
      </c>
    </row>
    <row r="13" spans="1:3" ht="15.75" x14ac:dyDescent="0.25">
      <c r="A13" s="3">
        <v>12</v>
      </c>
      <c r="B13" s="4" t="str">
        <f t="array" ref="B13">IFERROR(INDEX(Рейки!$D$9:$D$46,MATCH($A13,Рейки!$O$9:$O$46,0)),"")</f>
        <v/>
      </c>
      <c r="C13" s="5" t="str">
        <f t="array" ref="C13">IFERROR(INDEX(Рейки!$F$9:$F$46,MATCH($A13,Рейки!$O$9:$O$46,0)),"")</f>
        <v/>
      </c>
    </row>
    <row r="14" spans="1:3" ht="15.75" x14ac:dyDescent="0.25">
      <c r="A14" s="3">
        <v>13</v>
      </c>
      <c r="B14" s="4" t="str">
        <f t="array" ref="B14">IFERROR(INDEX(Рейки!$D$9:$D$46,MATCH($A14,Рейки!$O$9:$O$46,0)),"")</f>
        <v/>
      </c>
      <c r="C14" s="5" t="str">
        <f t="array" ref="C14">IFERROR(INDEX(Рейки!$F$9:$F$46,MATCH($A14,Рейки!$O$9:$O$46,0)),"")</f>
        <v/>
      </c>
    </row>
    <row r="15" spans="1:3" ht="15.75" x14ac:dyDescent="0.25">
      <c r="A15" s="3">
        <v>14</v>
      </c>
      <c r="B15" s="4" t="str">
        <f t="array" ref="B15">IFERROR(INDEX(Рейки!$D$9:$D$46,MATCH($A15,Рейки!$O$9:$O$46,0)),"")</f>
        <v/>
      </c>
      <c r="C15" s="5" t="str">
        <f t="array" ref="C15">IFERROR(INDEX(Рейки!$F$9:$F$46,MATCH($A15,Рейки!$O$9:$O$46,0)),"")</f>
        <v/>
      </c>
    </row>
    <row r="16" spans="1:3" ht="15.75" x14ac:dyDescent="0.25">
      <c r="A16" s="3">
        <v>15</v>
      </c>
      <c r="B16" s="4" t="str">
        <f t="array" ref="B16">IFERROR(INDEX(Рейки!$D$9:$D$46,MATCH($A16,Рейки!$O$9:$O$46,0)),"")</f>
        <v/>
      </c>
      <c r="C16" s="5" t="str">
        <f t="array" ref="C16">IFERROR(INDEX(Рейки!$F$9:$F$46,MATCH($A16,Рейки!$O$9:$O$46,0)),"")</f>
        <v/>
      </c>
    </row>
    <row r="17" spans="1:3" ht="15.75" x14ac:dyDescent="0.25">
      <c r="A17" s="3">
        <v>16</v>
      </c>
      <c r="B17" s="4" t="str">
        <f t="array" ref="B17">IFERROR(INDEX(Рейки!$D$9:$D$46,MATCH($A17,Рейки!$O$9:$O$46,0)),"")</f>
        <v/>
      </c>
      <c r="C17" s="5" t="str">
        <f t="array" ref="C17">IFERROR(INDEX(Рейки!$F$9:$F$46,MATCH($A17,Рейки!$O$9:$O$46,0)),"")</f>
        <v/>
      </c>
    </row>
    <row r="18" spans="1:3" ht="15.75" x14ac:dyDescent="0.25">
      <c r="A18" s="3">
        <v>17</v>
      </c>
      <c r="B18" s="4" t="str">
        <f t="array" ref="B18">IFERROR(INDEX(Рейки!$D$9:$D$46,MATCH($A18,Рейки!$O$9:$O$46,0)),"")</f>
        <v/>
      </c>
      <c r="C18" s="5" t="str">
        <f t="array" ref="C18">IFERROR(INDEX(Рейки!$F$9:$F$46,MATCH($A18,Рейки!$O$9:$O$46,0)),"")</f>
        <v/>
      </c>
    </row>
    <row r="19" spans="1:3" ht="15.75" x14ac:dyDescent="0.25">
      <c r="A19" s="3">
        <v>18</v>
      </c>
      <c r="B19" s="4" t="str">
        <f t="array" ref="B19">IFERROR(INDEX(Рейки!$D$9:$D$46,MATCH($A19,Рейки!$O$9:$O$46,0)),"")</f>
        <v/>
      </c>
      <c r="C19" s="5" t="str">
        <f t="array" ref="C19">IFERROR(INDEX(Рейки!$F$9:$F$46,MATCH($A19,Рейки!$O$9:$O$46,0)),"")</f>
        <v/>
      </c>
    </row>
    <row r="20" spans="1:3" ht="15.75" x14ac:dyDescent="0.25">
      <c r="A20" s="3">
        <v>19</v>
      </c>
      <c r="B20" s="4" t="str">
        <f t="array" ref="B20">IFERROR(INDEX(Рейки!$D$9:$D$46,MATCH($A20,Рейки!$O$9:$O$46,0)),"")</f>
        <v/>
      </c>
      <c r="C20" s="5" t="str">
        <f t="array" ref="C20">IFERROR(INDEX(Рейки!$F$9:$F$46,MATCH($A20,Рейки!$O$9:$O$46,0)),"")</f>
        <v/>
      </c>
    </row>
    <row r="21" spans="1:3" ht="15.75" x14ac:dyDescent="0.25">
      <c r="A21" s="3">
        <v>20</v>
      </c>
      <c r="B21" s="4" t="str">
        <f t="array" ref="B21">IFERROR(INDEX(Рейки!$D$9:$D$46,MATCH($A21,Рейки!$O$9:$O$46,0)),"")</f>
        <v/>
      </c>
      <c r="C21" s="5" t="str">
        <f t="array" ref="C21">IFERROR(INDEX(Рейки!$F$9:$F$46,MATCH($A21,Рейки!$O$9:$O$46,0)),"")</f>
        <v/>
      </c>
    </row>
    <row r="22" spans="1:3" ht="15.75" x14ac:dyDescent="0.25">
      <c r="A22" s="3">
        <v>21</v>
      </c>
      <c r="B22" s="4" t="str">
        <f t="array" ref="B22">IFERROR(INDEX(Рейки!$D$9:$D$46,MATCH($A22,Рейки!$O$9:$O$46,0)),"")</f>
        <v/>
      </c>
      <c r="C22" s="5" t="str">
        <f t="array" ref="C22">IFERROR(INDEX(Рейки!$F$9:$F$46,MATCH($A22,Рейки!$O$9:$O$46,0)),"")</f>
        <v/>
      </c>
    </row>
    <row r="23" spans="1:3" ht="15.75" x14ac:dyDescent="0.25">
      <c r="A23" s="3">
        <v>22</v>
      </c>
      <c r="B23" s="4" t="str">
        <f t="array" ref="B23">IFERROR(INDEX(Рейки!$D$9:$D$46,MATCH($A23,Рейки!$O$9:$O$46,0)),"")</f>
        <v/>
      </c>
      <c r="C23" s="5" t="str">
        <f t="array" ref="C23">IFERROR(INDEX(Рейки!$F$9:$F$46,MATCH($A23,Рейки!$O$9:$O$46,0)),"")</f>
        <v/>
      </c>
    </row>
    <row r="24" spans="1:3" ht="15.75" x14ac:dyDescent="0.25">
      <c r="A24" s="3">
        <v>23</v>
      </c>
      <c r="B24" s="4" t="str">
        <f t="array" ref="B24">IFERROR(INDEX(Рейки!$D$9:$D$46,MATCH($A24,Рейки!$O$9:$O$46,0)),"")</f>
        <v/>
      </c>
      <c r="C24" s="5" t="str">
        <f t="array" ref="C24">IFERROR(INDEX(Рейки!$F$9:$F$46,MATCH($A24,Рейки!$O$9:$O$46,0)),"")</f>
        <v/>
      </c>
    </row>
    <row r="25" spans="1:3" ht="15.75" x14ac:dyDescent="0.25">
      <c r="A25" s="3">
        <v>24</v>
      </c>
      <c r="B25" s="4" t="str">
        <f t="array" ref="B25">IFERROR(INDEX(Рейки!$D$9:$D$46,MATCH($A25,Рейки!$O$9:$O$46,0)),"")</f>
        <v/>
      </c>
      <c r="C25" s="5" t="str">
        <f t="array" ref="C25">IFERROR(INDEX(Рейки!$F$9:$F$46,MATCH($A25,Рейки!$O$9:$O$46,0)),"")</f>
        <v/>
      </c>
    </row>
    <row r="26" spans="1:3" ht="15.75" x14ac:dyDescent="0.25">
      <c r="A26" s="3">
        <v>25</v>
      </c>
      <c r="B26" s="4" t="str">
        <f t="array" ref="B26">IFERROR(INDEX(Рейки!$D$9:$D$46,MATCH($A26,Рейки!$O$9:$O$46,0)),"")</f>
        <v/>
      </c>
      <c r="C26" s="5" t="str">
        <f t="array" ref="C26">IFERROR(INDEX(Рейки!$F$9:$F$46,MATCH($A26,Рейки!$O$9:$O$46,0)),"")</f>
        <v/>
      </c>
    </row>
    <row r="27" spans="1:3" ht="15.75" x14ac:dyDescent="0.25">
      <c r="A27" s="3">
        <v>26</v>
      </c>
      <c r="B27" s="4" t="str">
        <f t="array" ref="B27">IFERROR(INDEX(Рейки!$D$9:$D$46,MATCH($A27,Рейки!$O$9:$O$46,0)),"")</f>
        <v/>
      </c>
      <c r="C27" s="5" t="str">
        <f t="array" ref="C27">IFERROR(INDEX(Рейки!$F$9:$F$46,MATCH($A27,Рейки!$O$9:$O$46,0)),"")</f>
        <v/>
      </c>
    </row>
    <row r="28" spans="1:3" ht="15.75" x14ac:dyDescent="0.25">
      <c r="A28" s="3">
        <v>27</v>
      </c>
      <c r="B28" s="4" t="str">
        <f t="array" ref="B28">IFERROR(INDEX(Рейки!$D$9:$D$46,MATCH($A28,Рейки!$O$9:$O$46,0)),"")</f>
        <v/>
      </c>
      <c r="C28" s="5" t="str">
        <f t="array" ref="C28">IFERROR(INDEX(Рейки!$F$9:$F$46,MATCH($A28,Рейки!$O$9:$O$46,0)),"")</f>
        <v/>
      </c>
    </row>
    <row r="29" spans="1:3" ht="15.75" x14ac:dyDescent="0.25">
      <c r="A29" s="3">
        <v>28</v>
      </c>
      <c r="B29" s="4" t="str">
        <f t="array" ref="B29">IFERROR(INDEX(Рейки!$D$9:$D$46,MATCH($A29,Рейки!$O$9:$O$46,0)),"")</f>
        <v/>
      </c>
      <c r="C29" s="5" t="str">
        <f t="array" ref="C29">IFERROR(INDEX(Рейки!$F$9:$F$46,MATCH($A29,Рейки!$O$9:$O$46,0)),"")</f>
        <v/>
      </c>
    </row>
    <row r="30" spans="1:3" ht="15.75" x14ac:dyDescent="0.25">
      <c r="A30" s="3">
        <v>29</v>
      </c>
      <c r="B30" s="4" t="str">
        <f t="array" ref="B30">IFERROR(INDEX(Рейки!$D$9:$D$46,MATCH($A30,Рейки!$O$9:$O$46,0)),"")</f>
        <v/>
      </c>
      <c r="C30" s="5" t="str">
        <f t="array" ref="C30">IFERROR(INDEX(Рейки!$F$9:$F$46,MATCH($A30,Рейки!$O$9:$O$46,0)),"")</f>
        <v/>
      </c>
    </row>
    <row r="31" spans="1:3" ht="15.75" x14ac:dyDescent="0.25">
      <c r="A31" s="3">
        <v>30</v>
      </c>
      <c r="B31" s="4" t="str">
        <f t="array" ref="B31">IFERROR(INDEX(Рейки!$D$9:$D$46,MATCH($A31,Рейки!$O$9:$O$46,0)),"")</f>
        <v/>
      </c>
      <c r="C31" s="5" t="str">
        <f t="array" ref="C31">IFERROR(INDEX(Рейки!$F$9:$F$46,MATCH($A31,Рейки!$O$9:$O$46,0)),"")</f>
        <v/>
      </c>
    </row>
    <row r="32" spans="1:3" ht="15.75" x14ac:dyDescent="0.25">
      <c r="A32" s="3">
        <v>31</v>
      </c>
      <c r="B32" s="4" t="str">
        <f t="array" ref="B32">IFERROR(INDEX(Рейки!$D$9:$D$46,MATCH($A32,Рейки!$O$9:$O$46,0)),"")</f>
        <v/>
      </c>
      <c r="C32" s="5" t="str">
        <f t="array" ref="C32">IFERROR(INDEX(Рейки!$F$9:$F$46,MATCH($A32,Рейки!$O$9:$O$46,0)),"")</f>
        <v/>
      </c>
    </row>
    <row r="33" spans="1:3" ht="15.75" x14ac:dyDescent="0.25">
      <c r="A33" s="3">
        <v>32</v>
      </c>
      <c r="B33" s="4" t="str">
        <f t="array" ref="B33">IFERROR(INDEX(Рейки!$D$9:$D$46,MATCH($A33,Рейки!$O$9:$O$46,0)),"")</f>
        <v/>
      </c>
      <c r="C33" s="5" t="str">
        <f t="array" ref="C33">IFERROR(INDEX(Рейки!$F$9:$F$46,MATCH($A33,Рейки!$O$9:$O$46,0)),"")</f>
        <v/>
      </c>
    </row>
    <row r="34" spans="1:3" ht="15.75" x14ac:dyDescent="0.25">
      <c r="A34" s="3">
        <v>33</v>
      </c>
      <c r="B34" s="4" t="str">
        <f t="array" ref="B34">IFERROR(INDEX(Рейки!$D$9:$D$46,MATCH($A34,Рейки!$O$9:$O$46,0)),"")</f>
        <v/>
      </c>
      <c r="C34" s="5" t="str">
        <f t="array" ref="C34">IFERROR(INDEX(Рейки!$F$9:$F$46,MATCH($A34,Рейки!$O$9:$O$46,0)),"")</f>
        <v/>
      </c>
    </row>
    <row r="35" spans="1:3" ht="15.75" x14ac:dyDescent="0.25">
      <c r="A35" s="3">
        <v>34</v>
      </c>
      <c r="B35" s="4" t="str">
        <f t="array" ref="B35">IFERROR(INDEX(Рейки!$D$9:$D$46,MATCH($A35,Рейки!$O$9:$O$46,0)),"")</f>
        <v/>
      </c>
      <c r="C35" s="5" t="str">
        <f t="array" ref="C35">IFERROR(INDEX(Рейки!$F$9:$F$46,MATCH($A35,Рейки!$O$9:$O$46,0)),"")</f>
        <v/>
      </c>
    </row>
    <row r="36" spans="1:3" ht="15.75" x14ac:dyDescent="0.25">
      <c r="A36" s="3">
        <v>35</v>
      </c>
      <c r="B36" s="4" t="str">
        <f t="array" ref="B36">IFERROR(INDEX(Рейки!$D$9:$D$46,MATCH($A36,Рейки!$O$9:$O$46,0)),"")</f>
        <v/>
      </c>
      <c r="C36" s="5" t="str">
        <f t="array" ref="C36">IFERROR(INDEX(Рейки!$F$9:$F$46,MATCH($A36,Рейки!$O$9:$O$46,0)),"")</f>
        <v/>
      </c>
    </row>
    <row r="37" spans="1:3" ht="15.75" x14ac:dyDescent="0.25">
      <c r="A37" s="3">
        <v>36</v>
      </c>
      <c r="B37" s="4" t="str">
        <f t="array" ref="B37">IFERROR(INDEX(Рейки!$D$9:$D$46,MATCH($A37,Рейки!$O$9:$O$46,0)),"")</f>
        <v/>
      </c>
      <c r="C37" s="5" t="str">
        <f t="array" ref="C37">IFERROR(INDEX(Рейки!$F$9:$F$46,MATCH($A37,Рейки!$O$9:$O$46,0)),"")</f>
        <v/>
      </c>
    </row>
    <row r="38" spans="1:3" ht="15.75" x14ac:dyDescent="0.25">
      <c r="A38" s="3">
        <v>37</v>
      </c>
      <c r="B38" s="4" t="str">
        <f t="array" ref="B38">IFERROR(INDEX(Рейки!$D$9:$D$46,MATCH($A38,Рейки!$O$9:$O$46,0)),"")</f>
        <v/>
      </c>
      <c r="C38" s="5" t="str">
        <f t="array" ref="C38">IFERROR(INDEX(Рейки!$F$9:$F$46,MATCH($A38,Рейки!$O$9:$O$46,0)),"")</f>
        <v/>
      </c>
    </row>
    <row r="39" spans="1:3" ht="15.75" x14ac:dyDescent="0.25">
      <c r="A39" s="3">
        <v>38</v>
      </c>
      <c r="B39" s="4" t="str">
        <f t="array" ref="B39">IFERROR(INDEX(Рейки!$D$9:$D$46,MATCH($A39,Рейки!$O$9:$O$46,0)),"")</f>
        <v/>
      </c>
      <c r="C39" s="5" t="str">
        <f t="array" ref="C39">IFERROR(INDEX(Рейки!$F$9:$F$46,MATCH($A39,Рейки!$O$9:$O$46,0)),"")</f>
        <v/>
      </c>
    </row>
    <row r="40" spans="1:3" ht="15.75" x14ac:dyDescent="0.25">
      <c r="A40" s="3">
        <v>39</v>
      </c>
      <c r="B40" s="4" t="str">
        <f t="array" ref="B40">IFERROR(INDEX(Рейки!$D$9:$D$46,MATCH($A40,Рейки!$O$9:$O$46,0)),"")</f>
        <v/>
      </c>
      <c r="C40" s="5" t="str">
        <f t="array" ref="C40">IFERROR(INDEX(Рейки!$F$9:$F$46,MATCH($A40,Рейки!$O$9:$O$46,0)),"")</f>
        <v/>
      </c>
    </row>
    <row r="41" spans="1:3" ht="15.75" x14ac:dyDescent="0.25">
      <c r="A41" s="3">
        <v>40</v>
      </c>
      <c r="B41" s="4" t="str">
        <f t="array" ref="B41">IFERROR(INDEX(Рейки!$D$9:$D$46,MATCH($A41,Рейки!$O$9:$O$46,0)),"")</f>
        <v/>
      </c>
      <c r="C41" s="5" t="str">
        <f t="array" ref="C41">IFERROR(INDEX(Рейки!$F$9:$F$46,MATCH($A41,Рейки!$O$9:$O$46,0)),"")</f>
        <v/>
      </c>
    </row>
    <row r="42" spans="1:3" ht="15.75" x14ac:dyDescent="0.25">
      <c r="A42" s="3">
        <v>41</v>
      </c>
      <c r="B42" s="4" t="str">
        <f t="array" ref="B42">IFERROR(INDEX(Рейки!$D$9:$D$46,MATCH($A42,Рейки!$O$9:$O$46,0)),"")</f>
        <v/>
      </c>
      <c r="C42" s="5" t="str">
        <f t="array" ref="C42">IFERROR(INDEX(Рейки!$F$9:$F$46,MATCH($A42,Рейки!$O$9:$O$46,0)),"")</f>
        <v/>
      </c>
    </row>
    <row r="43" spans="1:3" ht="15.75" x14ac:dyDescent="0.25">
      <c r="A43" s="3">
        <v>42</v>
      </c>
      <c r="B43" s="4" t="str">
        <f t="array" ref="B43">IFERROR(INDEX(Рейки!$D$9:$D$46,MATCH($A43,Рейки!$O$9:$O$46,0)),"")</f>
        <v/>
      </c>
      <c r="C43" s="5" t="str">
        <f t="array" ref="C43">IFERROR(INDEX(Рейки!$F$9:$F$46,MATCH($A43,Рейки!$O$9:$O$46,0)),"")</f>
        <v/>
      </c>
    </row>
    <row r="44" spans="1:3" ht="15.75" x14ac:dyDescent="0.25">
      <c r="A44" s="3">
        <v>43</v>
      </c>
      <c r="B44" s="4" t="str">
        <f t="array" ref="B44">IFERROR(INDEX(Рейки!$D$9:$D$46,MATCH($A44,Рейки!$O$9:$O$46,0)),"")</f>
        <v/>
      </c>
      <c r="C44" s="5" t="str">
        <f t="array" ref="C44">IFERROR(INDEX(Рейки!$F$9:$F$46,MATCH($A44,Рейки!$O$9:$O$46,0)),"")</f>
        <v/>
      </c>
    </row>
    <row r="45" spans="1:3" ht="15.75" x14ac:dyDescent="0.25">
      <c r="A45" s="3">
        <v>44</v>
      </c>
      <c r="B45" s="4" t="str">
        <f t="array" ref="B45">IFERROR(INDEX(Рейки!$D$9:$D$46,MATCH($A45,Рейки!$O$9:$O$46,0)),"")</f>
        <v/>
      </c>
      <c r="C45" s="5" t="str">
        <f t="array" ref="C45">IFERROR(INDEX(Рейки!$F$9:$F$46,MATCH($A45,Рейки!$O$9:$O$46,0)),"")</f>
        <v/>
      </c>
    </row>
    <row r="46" spans="1:3" ht="15.75" x14ac:dyDescent="0.25">
      <c r="A46" s="3">
        <v>45</v>
      </c>
      <c r="B46" s="4" t="str">
        <f t="array" ref="B46">IFERROR(INDEX(Рейки!$D$9:$D$46,MATCH($A46,Рейки!$O$9:$O$46,0)),"")</f>
        <v/>
      </c>
      <c r="C46" s="5" t="str">
        <f t="array" ref="C46">IFERROR(INDEX(Рейки!$F$9:$F$46,MATCH($A46,Рейки!$O$9:$O$46,0)),"")</f>
        <v/>
      </c>
    </row>
  </sheetData>
  <autoFilter ref="A1:C1" xr:uid="{94C1CAEE-880C-4383-9C88-F63FFD754F26}"/>
  <conditionalFormatting sqref="A2:C46">
    <cfRule type="expression" dxfId="0" priority="1">
      <formula>$B2&lt;&gt;""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Наценка</vt:lpstr>
      <vt:lpstr>Рейки</vt:lpstr>
      <vt:lpstr>1С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 Щербакова</dc:creator>
  <cp:lastModifiedBy>userIT</cp:lastModifiedBy>
  <cp:lastPrinted>2026-01-05T14:41:43Z</cp:lastPrinted>
  <dcterms:created xsi:type="dcterms:W3CDTF">2017-07-26T12:23:24Z</dcterms:created>
  <dcterms:modified xsi:type="dcterms:W3CDTF">2026-01-09T13:32:18Z</dcterms:modified>
</cp:coreProperties>
</file>