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ПРАЙСЫ\МИКОН\08.02.2026\"/>
    </mc:Choice>
  </mc:AlternateContent>
  <xr:revisionPtr revIDLastSave="0" documentId="13_ncr:1_{64C90D14-D103-4EEB-BB38-2F4CAC5C75AD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Наценка" sheetId="4" r:id="rId1"/>
    <sheet name="РЕЙКИ" sheetId="2" r:id="rId2"/>
    <sheet name="1С" sheetId="5" state="hidden" r:id="rId3"/>
  </sheets>
  <definedNames>
    <definedName name="_xlnm._FilterDatabase" localSheetId="2" hidden="1">'1С'!$A$1:$C$1</definedName>
    <definedName name="_xlnm._FilterDatabase" localSheetId="1" hidden="1">РЕЙКИ!$A$8:$I$32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1" i="2" l="1"/>
  <c r="F23" i="2"/>
  <c r="F20" i="2"/>
  <c r="F19" i="2"/>
  <c r="F18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9" i="2"/>
  <c r="F21" i="2"/>
  <c r="F22" i="2"/>
  <c r="F24" i="2"/>
  <c r="F25" i="2"/>
  <c r="F26" i="2"/>
  <c r="F27" i="2"/>
  <c r="F28" i="2"/>
  <c r="F29" i="2"/>
  <c r="F16" i="2"/>
  <c r="F10" i="2"/>
  <c r="F11" i="2"/>
  <c r="F12" i="2"/>
  <c r="F13" i="2"/>
  <c r="F14" i="2"/>
  <c r="F9" i="2" l="1"/>
  <c r="K10" i="2" l="1"/>
  <c r="L10" i="2"/>
  <c r="M10" i="2"/>
  <c r="K11" i="2"/>
  <c r="L11" i="2"/>
  <c r="M11" i="2"/>
  <c r="K12" i="2"/>
  <c r="L12" i="2"/>
  <c r="M12" i="2"/>
  <c r="K13" i="2"/>
  <c r="L13" i="2"/>
  <c r="M13" i="2"/>
  <c r="K14" i="2"/>
  <c r="L14" i="2"/>
  <c r="M14" i="2"/>
  <c r="K15" i="2"/>
  <c r="L15" i="2"/>
  <c r="M15" i="2"/>
  <c r="K16" i="2"/>
  <c r="L16" i="2"/>
  <c r="M16" i="2"/>
  <c r="K17" i="2"/>
  <c r="L17" i="2"/>
  <c r="M17" i="2"/>
  <c r="K18" i="2"/>
  <c r="L18" i="2"/>
  <c r="M18" i="2"/>
  <c r="K19" i="2"/>
  <c r="L19" i="2"/>
  <c r="M19" i="2"/>
  <c r="K20" i="2"/>
  <c r="L20" i="2"/>
  <c r="M20" i="2"/>
  <c r="K21" i="2"/>
  <c r="L21" i="2"/>
  <c r="M21" i="2"/>
  <c r="K22" i="2"/>
  <c r="L22" i="2"/>
  <c r="M22" i="2"/>
  <c r="K23" i="2"/>
  <c r="L23" i="2"/>
  <c r="M23" i="2"/>
  <c r="K24" i="2"/>
  <c r="L24" i="2"/>
  <c r="M24" i="2"/>
  <c r="K25" i="2"/>
  <c r="L25" i="2"/>
  <c r="M25" i="2"/>
  <c r="K26" i="2"/>
  <c r="L26" i="2"/>
  <c r="M26" i="2"/>
  <c r="K27" i="2"/>
  <c r="L27" i="2"/>
  <c r="M27" i="2"/>
  <c r="K28" i="2"/>
  <c r="L28" i="2"/>
  <c r="M28" i="2"/>
  <c r="K29" i="2"/>
  <c r="L29" i="2"/>
  <c r="M29" i="2"/>
  <c r="K30" i="2"/>
  <c r="L30" i="2"/>
  <c r="M30" i="2"/>
  <c r="K31" i="2"/>
  <c r="L31" i="2"/>
  <c r="M31" i="2"/>
  <c r="K32" i="2"/>
  <c r="L32" i="2"/>
  <c r="M32" i="2"/>
  <c r="K9" i="2" l="1"/>
  <c r="F5" i="2" l="1"/>
  <c r="L9" i="2" l="1"/>
  <c r="M9" i="2"/>
  <c r="C46" i="5" l="1" a="1"/>
  <c r="C46" i="5" s="1"/>
  <c r="C40" i="5" a="1"/>
  <c r="C40" i="5" s="1"/>
  <c r="C34" i="5" a="1"/>
  <c r="C34" i="5" s="1"/>
  <c r="C28" i="5" a="1"/>
  <c r="C28" i="5" s="1"/>
  <c r="C22" i="5" a="1"/>
  <c r="C22" i="5" s="1"/>
  <c r="C16" i="5" a="1"/>
  <c r="C16" i="5" s="1"/>
  <c r="C10" i="5" a="1"/>
  <c r="C10" i="5" s="1"/>
  <c r="B46" i="5" a="1"/>
  <c r="B46" i="5" s="1"/>
  <c r="B40" i="5" a="1"/>
  <c r="B40" i="5" s="1"/>
  <c r="B34" i="5" a="1"/>
  <c r="B34" i="5" s="1"/>
  <c r="B28" i="5" a="1"/>
  <c r="B28" i="5" s="1"/>
  <c r="B22" i="5" a="1"/>
  <c r="B22" i="5" s="1"/>
  <c r="B16" i="5" a="1"/>
  <c r="B16" i="5" s="1"/>
  <c r="B10" i="5" a="1"/>
  <c r="B10" i="5" s="1"/>
  <c r="B4" i="5" a="1"/>
  <c r="B4" i="5" s="1"/>
  <c r="C37" i="5" a="1"/>
  <c r="C37" i="5" s="1"/>
  <c r="C45" i="5" a="1"/>
  <c r="C45" i="5" s="1"/>
  <c r="C39" i="5" a="1"/>
  <c r="C39" i="5" s="1"/>
  <c r="C33" i="5" a="1"/>
  <c r="C33" i="5" s="1"/>
  <c r="C27" i="5" a="1"/>
  <c r="C27" i="5" s="1"/>
  <c r="C21" i="5" a="1"/>
  <c r="C21" i="5" s="1"/>
  <c r="C15" i="5" a="1"/>
  <c r="C15" i="5" s="1"/>
  <c r="C9" i="5" a="1"/>
  <c r="C9" i="5" s="1"/>
  <c r="C3" i="5" a="1"/>
  <c r="C3" i="5" s="1"/>
  <c r="C31" i="5" a="1"/>
  <c r="C31" i="5" s="1"/>
  <c r="B45" i="5" a="1"/>
  <c r="B45" i="5" s="1"/>
  <c r="B39" i="5" a="1"/>
  <c r="B39" i="5" s="1"/>
  <c r="B33" i="5" a="1"/>
  <c r="B33" i="5" s="1"/>
  <c r="B27" i="5" a="1"/>
  <c r="B27" i="5" s="1"/>
  <c r="B21" i="5" a="1"/>
  <c r="B21" i="5" s="1"/>
  <c r="B15" i="5" a="1"/>
  <c r="B15" i="5" s="1"/>
  <c r="B9" i="5" a="1"/>
  <c r="B9" i="5" s="1"/>
  <c r="B3" i="5" a="1"/>
  <c r="B3" i="5" s="1"/>
  <c r="B2" i="5" a="1"/>
  <c r="B2" i="5" s="1"/>
  <c r="C13" i="5" a="1"/>
  <c r="C13" i="5" s="1"/>
  <c r="C44" i="5" a="1"/>
  <c r="C44" i="5" s="1"/>
  <c r="C38" i="5" a="1"/>
  <c r="C38" i="5" s="1"/>
  <c r="C32" i="5" a="1"/>
  <c r="C32" i="5" s="1"/>
  <c r="C26" i="5" a="1"/>
  <c r="C26" i="5" s="1"/>
  <c r="C20" i="5" a="1"/>
  <c r="C20" i="5" s="1"/>
  <c r="C14" i="5" a="1"/>
  <c r="C14" i="5" s="1"/>
  <c r="C8" i="5" a="1"/>
  <c r="C8" i="5" s="1"/>
  <c r="C2" i="5" a="1"/>
  <c r="C2" i="5" s="1"/>
  <c r="B8" i="5" a="1"/>
  <c r="B8" i="5" s="1"/>
  <c r="C19" i="5" a="1"/>
  <c r="C19" i="5" s="1"/>
  <c r="B44" i="5" a="1"/>
  <c r="B44" i="5" s="1"/>
  <c r="B38" i="5" a="1"/>
  <c r="B38" i="5" s="1"/>
  <c r="B32" i="5" a="1"/>
  <c r="B32" i="5" s="1"/>
  <c r="B26" i="5" a="1"/>
  <c r="B26" i="5" s="1"/>
  <c r="B20" i="5" a="1"/>
  <c r="B20" i="5" s="1"/>
  <c r="B14" i="5" a="1"/>
  <c r="B14" i="5" s="1"/>
  <c r="C25" i="5" a="1"/>
  <c r="C25" i="5" s="1"/>
  <c r="C43" i="5" a="1"/>
  <c r="C43" i="5" s="1"/>
  <c r="B43" i="5" a="1"/>
  <c r="B43" i="5" s="1"/>
  <c r="B37" i="5" a="1"/>
  <c r="B37" i="5" s="1"/>
  <c r="B31" i="5" a="1"/>
  <c r="B31" i="5" s="1"/>
  <c r="B25" i="5" a="1"/>
  <c r="B25" i="5" s="1"/>
  <c r="B19" i="5" a="1"/>
  <c r="B19" i="5" s="1"/>
  <c r="B13" i="5" a="1"/>
  <c r="B13" i="5" s="1"/>
  <c r="B7" i="5" a="1"/>
  <c r="B7" i="5" s="1"/>
  <c r="C12" i="5" a="1"/>
  <c r="C12" i="5" s="1"/>
  <c r="C4" i="5" a="1"/>
  <c r="C4" i="5" s="1"/>
  <c r="C42" i="5" a="1"/>
  <c r="C42" i="5" s="1"/>
  <c r="C36" i="5" a="1"/>
  <c r="C36" i="5" s="1"/>
  <c r="C30" i="5" a="1"/>
  <c r="C30" i="5" s="1"/>
  <c r="C24" i="5" a="1"/>
  <c r="C24" i="5" s="1"/>
  <c r="C18" i="5" a="1"/>
  <c r="C18" i="5" s="1"/>
  <c r="C6" i="5" a="1"/>
  <c r="C6" i="5" s="1"/>
  <c r="B42" i="5" a="1"/>
  <c r="B42" i="5" s="1"/>
  <c r="B36" i="5" a="1"/>
  <c r="B36" i="5" s="1"/>
  <c r="B30" i="5" a="1"/>
  <c r="B30" i="5" s="1"/>
  <c r="B24" i="5" a="1"/>
  <c r="B24" i="5" s="1"/>
  <c r="B18" i="5" a="1"/>
  <c r="B18" i="5" s="1"/>
  <c r="B12" i="5" a="1"/>
  <c r="B12" i="5" s="1"/>
  <c r="B6" i="5" a="1"/>
  <c r="B6" i="5" s="1"/>
  <c r="C5" i="5" a="1"/>
  <c r="C5" i="5" s="1"/>
  <c r="C7" i="5" a="1"/>
  <c r="C7" i="5" s="1"/>
  <c r="C41" i="5" a="1"/>
  <c r="C41" i="5" s="1"/>
  <c r="C35" i="5" a="1"/>
  <c r="C35" i="5" s="1"/>
  <c r="C29" i="5" a="1"/>
  <c r="C29" i="5" s="1"/>
  <c r="C23" i="5" a="1"/>
  <c r="C23" i="5" s="1"/>
  <c r="C17" i="5" a="1"/>
  <c r="C17" i="5" s="1"/>
  <c r="C11" i="5" a="1"/>
  <c r="C11" i="5" s="1"/>
  <c r="B41" i="5" a="1"/>
  <c r="B41" i="5" s="1"/>
  <c r="B35" i="5" a="1"/>
  <c r="B35" i="5" s="1"/>
  <c r="B29" i="5" a="1"/>
  <c r="B29" i="5" s="1"/>
  <c r="B23" i="5" a="1"/>
  <c r="B23" i="5" s="1"/>
  <c r="B17" i="5" a="1"/>
  <c r="B17" i="5" s="1"/>
  <c r="B11" i="5" a="1"/>
  <c r="B11" i="5" s="1"/>
  <c r="B5" i="5" a="1"/>
  <c r="B5" i="5" s="1"/>
  <c r="I5" i="2"/>
  <c r="H5" i="2"/>
</calcChain>
</file>

<file path=xl/sharedStrings.xml><?xml version="1.0" encoding="utf-8"?>
<sst xmlns="http://schemas.openxmlformats.org/spreadsheetml/2006/main" count="89" uniqueCount="63">
  <si>
    <t>Изделие</t>
  </si>
  <si>
    <t>Категория</t>
  </si>
  <si>
    <t>Вес, кг</t>
  </si>
  <si>
    <t>Объем, м3</t>
  </si>
  <si>
    <t>Клиент:</t>
  </si>
  <si>
    <t>Количество</t>
  </si>
  <si>
    <t>№</t>
  </si>
  <si>
    <t>ИТОГО:</t>
  </si>
  <si>
    <t>Цена</t>
  </si>
  <si>
    <t>цена</t>
  </si>
  <si>
    <t>вес</t>
  </si>
  <si>
    <t>объем</t>
  </si>
  <si>
    <t>формула</t>
  </si>
  <si>
    <t>Код</t>
  </si>
  <si>
    <t>ДЕКОРАТИВНЫЕ РЕЙКИ</t>
  </si>
  <si>
    <t>ВЫРАВНИВАЮЩИЕ ПЛАНКИ</t>
  </si>
  <si>
    <t>Выравнивающая панель (комплект 25 шт) Белый</t>
  </si>
  <si>
    <t>Выравнивающая панель (комплект 25 шт) Графит</t>
  </si>
  <si>
    <t>Выравнивающая панель (комплект 25 шт) Дуб Крафт Золотой</t>
  </si>
  <si>
    <t>Выравнивающая панель (комплект 25 шт) Дуб Сонома</t>
  </si>
  <si>
    <t>Выравнивающая панель (комплект 25 шт) Орех Шоколадный</t>
  </si>
  <si>
    <t>Выравнивающая панель (комплект 25 шт) Сосна Карелия </t>
  </si>
  <si>
    <t>150*6*2800</t>
  </si>
  <si>
    <t>Монтажная планка</t>
  </si>
  <si>
    <t>Монтажная планка (комплект 50 шт)</t>
  </si>
  <si>
    <t>МОНТАЖНАЯ ПЛАНКА</t>
  </si>
  <si>
    <t>Декоративная рейка 30х22 (комплект 50 шт) Белый</t>
  </si>
  <si>
    <t>Декоративная рейка 30х22 (комплект 50 шт) Графит</t>
  </si>
  <si>
    <t>Декоративная рейка 30х22 (комплект 50 шт) Дуб Крафт Золотой</t>
  </si>
  <si>
    <t>Декоративная рейка 30х22 (комплект 50 шт) Дуб Сонома</t>
  </si>
  <si>
    <t>Декоративная рейка 30х22 (комплект 50 шт) Орех Шоколадный</t>
  </si>
  <si>
    <t>Декоративная рейка 30х22 (комплект 50 шт) Сосна Карелия</t>
  </si>
  <si>
    <t>Декоративная рейка 40х16 (комплект 50 шт) Белый</t>
  </si>
  <si>
    <t>Декоративная рейка 40х16 (комплект 50 шт) Графит</t>
  </si>
  <si>
    <t>Декоративная рейка 40х16 (комплект 50 шт) Дуб Крафт Золотой</t>
  </si>
  <si>
    <t>Декоративная рейка 40х16 (комплект 50 шт) Дуб Сонома</t>
  </si>
  <si>
    <t>Декоративная рейка 40х16 (комплект 50 шт) Орех Шоколадный</t>
  </si>
  <si>
    <t>Декоративная рейка 40х16 (комплект 50 шт) Сосна Карелия</t>
  </si>
  <si>
    <t>30*22*2800</t>
  </si>
  <si>
    <t>40*16*2800</t>
  </si>
  <si>
    <t>БЛАНК ЗАКАЗА ДЕКОРАТИВНЫХ РЕЕК</t>
  </si>
  <si>
    <t>Выравнивающие планки</t>
  </si>
  <si>
    <t>Декоративные рейки</t>
  </si>
  <si>
    <t>СТЕНД С ОБРАЗЦАМИ</t>
  </si>
  <si>
    <t>стоимость</t>
  </si>
  <si>
    <t>Наценка, %</t>
  </si>
  <si>
    <t>Вносить значение в графу "Округление до"</t>
  </si>
  <si>
    <t>Округление до, руб</t>
  </si>
  <si>
    <t xml:space="preserve"> ОБЯЗАТЕЛЬНО!!!</t>
  </si>
  <si>
    <t>Пример</t>
  </si>
  <si>
    <t>Значение ячейки</t>
  </si>
  <si>
    <t xml:space="preserve">округление без копеек </t>
  </si>
  <si>
    <t>округление до 10 рублей</t>
  </si>
  <si>
    <t>округление до 50 рублей</t>
  </si>
  <si>
    <t>округление до 100 рублей</t>
  </si>
  <si>
    <t>Стенд с образцами</t>
  </si>
  <si>
    <t>Стенд с образцами декоративной рейки Микон</t>
  </si>
  <si>
    <t>Размеры</t>
  </si>
  <si>
    <t>650*44*1600</t>
  </si>
  <si>
    <t>https://cloud.mail.ru/public/DXc2/RBAtPGJnv</t>
  </si>
  <si>
    <t>Ссылка на облако:</t>
  </si>
  <si>
    <t>РЕЙ</t>
  </si>
  <si>
    <t>Цена с НДС 22%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</si>
</sst>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#,##0.0"/>
    <numFmt numFmtId="166" formatCode="0.0"/>
  </numFmts>
  <fonts count="18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u/>
      <sz val="16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8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u/>
      <sz val="14"/>
      <color rgb="FFFF0000"/>
      <name val="Calibri"/>
      <family val="2"/>
      <charset val="204"/>
      <scheme val="minor"/>
    </font>
    <font>
      <sz val="14"/>
      <color rgb="FFFF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6"/>
      <color rgb="FFFF0000"/>
      <name val="Calibri"/>
      <family val="2"/>
      <charset val="204"/>
      <scheme val="minor"/>
    </font>
    <font>
      <u/>
      <sz val="11"/>
      <color rgb="FF0070C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9" fillId="0" borderId="0"/>
  </cellStyleXfs>
  <cellXfs count="103">
    <xf numFmtId="0" fontId="0" fillId="0" borderId="0" xfId="0"/>
    <xf numFmtId="0" fontId="0" fillId="0" borderId="0" xfId="0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3" fillId="0" borderId="0" xfId="0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3" fontId="0" fillId="0" borderId="0" xfId="0" applyNumberFormat="1" applyProtection="1">
      <protection hidden="1"/>
    </xf>
    <xf numFmtId="0" fontId="0" fillId="0" borderId="0" xfId="0" applyProtection="1">
      <protection hidden="1"/>
    </xf>
    <xf numFmtId="0" fontId="3" fillId="0" borderId="0" xfId="0" applyFont="1" applyAlignment="1" applyProtection="1">
      <alignment horizontal="right" vertical="center" wrapText="1"/>
      <protection hidden="1"/>
    </xf>
    <xf numFmtId="0" fontId="4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6" fillId="0" borderId="0" xfId="0" applyFont="1" applyAlignment="1" applyProtection="1">
      <alignment horizontal="right" vertical="top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3" fontId="2" fillId="0" borderId="2" xfId="0" applyNumberFormat="1" applyFont="1" applyBorder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right" wrapText="1"/>
      <protection hidden="1"/>
    </xf>
    <xf numFmtId="0" fontId="3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3" fontId="4" fillId="5" borderId="1" xfId="0" applyNumberFormat="1" applyFont="1" applyFill="1" applyBorder="1" applyAlignment="1" applyProtection="1">
      <alignment horizontal="center"/>
      <protection locked="0"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3" fontId="13" fillId="0" borderId="0" xfId="1" applyNumberFormat="1" applyFont="1" applyFill="1" applyAlignment="1" applyProtection="1">
      <alignment horizontal="center" vertical="center"/>
      <protection hidden="1"/>
    </xf>
    <xf numFmtId="4" fontId="14" fillId="0" borderId="0" xfId="0" applyNumberFormat="1" applyFont="1" applyAlignment="1" applyProtection="1">
      <alignment horizontal="center" vertical="center"/>
      <protection hidden="1"/>
    </xf>
    <xf numFmtId="164" fontId="11" fillId="0" borderId="0" xfId="0" applyNumberFormat="1" applyFont="1" applyAlignment="1" applyProtection="1">
      <alignment horizontal="center" vertical="center"/>
      <protection hidden="1"/>
    </xf>
    <xf numFmtId="3" fontId="11" fillId="0" borderId="0" xfId="0" applyNumberFormat="1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165" fontId="1" fillId="4" borderId="3" xfId="0" applyNumberFormat="1" applyFont="1" applyFill="1" applyBorder="1" applyAlignment="1" applyProtection="1">
      <alignment horizontal="center" vertical="center"/>
      <protection hidden="1"/>
    </xf>
    <xf numFmtId="164" fontId="1" fillId="4" borderId="4" xfId="0" applyNumberFormat="1" applyFont="1" applyFill="1" applyBorder="1" applyAlignment="1" applyProtection="1">
      <alignment horizontal="center" vertical="center"/>
      <protection hidden="1"/>
    </xf>
    <xf numFmtId="3" fontId="15" fillId="0" borderId="0" xfId="1" applyNumberFormat="1" applyFont="1" applyFill="1" applyAlignment="1" applyProtection="1">
      <alignment horizontal="center" vertical="center" wrapText="1"/>
      <protection hidden="1"/>
    </xf>
    <xf numFmtId="164" fontId="1" fillId="0" borderId="0" xfId="0" applyNumberFormat="1" applyFont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/>
    </xf>
    <xf numFmtId="0" fontId="4" fillId="0" borderId="6" xfId="0" applyFont="1" applyBorder="1"/>
    <xf numFmtId="0" fontId="1" fillId="5" borderId="7" xfId="0" applyFont="1" applyFill="1" applyBorder="1" applyAlignment="1">
      <alignment horizontal="center" vertical="center"/>
    </xf>
    <xf numFmtId="0" fontId="4" fillId="0" borderId="9" xfId="0" applyFont="1" applyBorder="1"/>
    <xf numFmtId="0" fontId="1" fillId="5" borderId="10" xfId="0" applyFont="1" applyFill="1" applyBorder="1" applyAlignment="1">
      <alignment horizontal="center" vertical="center"/>
    </xf>
    <xf numFmtId="0" fontId="2" fillId="0" borderId="0" xfId="0" applyFont="1"/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vertical="center"/>
      <protection hidden="1"/>
    </xf>
    <xf numFmtId="0" fontId="3" fillId="5" borderId="1" xfId="0" applyFont="1" applyFill="1" applyBorder="1" applyAlignment="1" applyProtection="1">
      <alignment horizontal="left" vertical="center" wrapText="1"/>
      <protection locked="0" hidden="1"/>
    </xf>
    <xf numFmtId="0" fontId="3" fillId="0" borderId="0" xfId="0" applyFont="1" applyAlignment="1" applyProtection="1">
      <alignment horizontal="right"/>
      <protection hidden="1"/>
    </xf>
    <xf numFmtId="0" fontId="17" fillId="0" borderId="0" xfId="1" applyFont="1" applyAlignment="1" applyProtection="1">
      <alignment horizontal="left" vertical="center"/>
      <protection hidden="1"/>
    </xf>
    <xf numFmtId="0" fontId="2" fillId="6" borderId="5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6" fillId="0" borderId="0" xfId="0" applyFont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3" fontId="15" fillId="0" borderId="0" xfId="1" applyNumberFormat="1" applyFont="1" applyAlignment="1" applyProtection="1">
      <alignment horizontal="center" vertical="center" wrapText="1"/>
      <protection hidden="1"/>
    </xf>
    <xf numFmtId="0" fontId="15" fillId="0" borderId="0" xfId="1" applyFont="1" applyAlignment="1" applyProtection="1">
      <alignment horizontal="center" vertical="center" wrapText="1"/>
      <protection hidden="1"/>
    </xf>
    <xf numFmtId="3" fontId="15" fillId="0" borderId="0" xfId="1" applyNumberFormat="1" applyFont="1" applyAlignment="1" applyProtection="1">
      <alignment horizontal="center" wrapText="1"/>
      <protection hidden="1"/>
    </xf>
    <xf numFmtId="3" fontId="15" fillId="0" borderId="0" xfId="1" applyNumberFormat="1" applyFont="1" applyAlignment="1" applyProtection="1">
      <alignment horizontal="center" wrapText="1"/>
      <protection hidden="1"/>
    </xf>
    <xf numFmtId="3" fontId="1" fillId="4" borderId="3" xfId="0" applyNumberFormat="1" applyFont="1" applyFill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3" fontId="3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0" fillId="0" borderId="1" xfId="1" applyFont="1" applyBorder="1" applyAlignment="1" applyProtection="1">
      <alignment horizontal="center" vertical="center"/>
      <protection hidden="1"/>
    </xf>
    <xf numFmtId="0" fontId="4" fillId="0" borderId="1" xfId="0" applyFont="1" applyBorder="1" applyProtection="1">
      <protection hidden="1"/>
    </xf>
    <xf numFmtId="0" fontId="0" fillId="0" borderId="1" xfId="0" applyBorder="1" applyAlignment="1" applyProtection="1">
      <alignment horizontal="center"/>
      <protection hidden="1"/>
    </xf>
    <xf numFmtId="3" fontId="7" fillId="0" borderId="1" xfId="0" applyNumberFormat="1" applyFont="1" applyBorder="1" applyAlignment="1" applyProtection="1">
      <alignment horizontal="center"/>
      <protection hidden="1"/>
    </xf>
    <xf numFmtId="0" fontId="7" fillId="0" borderId="1" xfId="0" applyFont="1" applyBorder="1" applyAlignment="1" applyProtection="1">
      <alignment horizontal="center"/>
      <protection hidden="1"/>
    </xf>
    <xf numFmtId="0" fontId="10" fillId="4" borderId="1" xfId="0" applyFont="1" applyFill="1" applyBorder="1" applyAlignment="1" applyProtection="1">
      <alignment horizontal="center" vertical="center"/>
      <protection hidden="1"/>
    </xf>
    <xf numFmtId="0" fontId="4" fillId="4" borderId="1" xfId="0" applyFont="1" applyFill="1" applyBorder="1" applyProtection="1">
      <protection hidden="1"/>
    </xf>
    <xf numFmtId="0" fontId="0" fillId="4" borderId="1" xfId="0" applyFill="1" applyBorder="1" applyAlignment="1" applyProtection="1">
      <alignment horizontal="center"/>
      <protection hidden="1"/>
    </xf>
    <xf numFmtId="3" fontId="4" fillId="4" borderId="1" xfId="0" applyNumberFormat="1" applyFont="1" applyFill="1" applyBorder="1" applyAlignment="1" applyProtection="1">
      <alignment horizontal="center"/>
      <protection locked="0" hidden="1"/>
    </xf>
    <xf numFmtId="3" fontId="0" fillId="4" borderId="1" xfId="0" applyNumberFormat="1" applyFill="1" applyBorder="1" applyAlignment="1" applyProtection="1">
      <alignment horizontal="center"/>
      <protection hidden="1"/>
    </xf>
    <xf numFmtId="0" fontId="7" fillId="4" borderId="1" xfId="0" applyFont="1" applyFill="1" applyBorder="1" applyAlignment="1" applyProtection="1">
      <alignment horizontal="center"/>
      <protection hidden="1"/>
    </xf>
    <xf numFmtId="0" fontId="10" fillId="0" borderId="1" xfId="1" applyFont="1" applyBorder="1" applyAlignment="1">
      <alignment horizontal="center" vertical="center"/>
    </xf>
    <xf numFmtId="166" fontId="7" fillId="0" borderId="1" xfId="0" applyNumberFormat="1" applyFont="1" applyBorder="1" applyAlignment="1" applyProtection="1">
      <alignment horizontal="center"/>
      <protection hidden="1"/>
    </xf>
    <xf numFmtId="166" fontId="0" fillId="0" borderId="1" xfId="0" applyNumberFormat="1" applyBorder="1" applyAlignment="1" applyProtection="1">
      <alignment horizontal="center"/>
      <protection hidden="1"/>
    </xf>
    <xf numFmtId="166" fontId="7" fillId="4" borderId="1" xfId="0" applyNumberFormat="1" applyFont="1" applyFill="1" applyBorder="1" applyAlignment="1" applyProtection="1">
      <alignment horizontal="center"/>
      <protection hidden="1"/>
    </xf>
    <xf numFmtId="166" fontId="0" fillId="4" borderId="1" xfId="0" applyNumberFormat="1" applyFill="1" applyBorder="1" applyAlignment="1" applyProtection="1">
      <alignment horizontal="center"/>
      <protection hidden="1"/>
    </xf>
    <xf numFmtId="0" fontId="10" fillId="0" borderId="1" xfId="1" applyFont="1" applyFill="1" applyBorder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horizontal="center" vertical="center"/>
      <protection hidden="1"/>
    </xf>
    <xf numFmtId="1" fontId="7" fillId="0" borderId="1" xfId="0" applyNumberFormat="1" applyFont="1" applyBorder="1" applyAlignment="1" applyProtection="1">
      <alignment horizontal="center"/>
      <protection hidden="1"/>
    </xf>
    <xf numFmtId="0" fontId="5" fillId="3" borderId="17" xfId="0" applyFont="1" applyFill="1" applyBorder="1" applyAlignment="1" applyProtection="1">
      <alignment horizontal="center" vertical="center" wrapText="1"/>
      <protection hidden="1"/>
    </xf>
    <xf numFmtId="0" fontId="5" fillId="3" borderId="18" xfId="0" applyFont="1" applyFill="1" applyBorder="1" applyAlignment="1" applyProtection="1">
      <alignment horizontal="center" vertical="center" wrapText="1"/>
      <protection hidden="1"/>
    </xf>
    <xf numFmtId="3" fontId="5" fillId="3" borderId="18" xfId="0" applyNumberFormat="1" applyFont="1" applyFill="1" applyBorder="1" applyAlignment="1" applyProtection="1">
      <alignment horizontal="center" vertical="center"/>
      <protection hidden="1"/>
    </xf>
    <xf numFmtId="3" fontId="5" fillId="3" borderId="18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18" xfId="0" applyFont="1" applyFill="1" applyBorder="1" applyAlignment="1" applyProtection="1">
      <alignment horizontal="center" vertical="center"/>
      <protection hidden="1"/>
    </xf>
    <xf numFmtId="164" fontId="5" fillId="3" borderId="19" xfId="0" applyNumberFormat="1" applyFont="1" applyFill="1" applyBorder="1" applyAlignment="1" applyProtection="1">
      <alignment horizontal="center" vertical="center"/>
      <protection hidden="1"/>
    </xf>
    <xf numFmtId="0" fontId="3" fillId="2" borderId="20" xfId="0" applyFont="1" applyFill="1" applyBorder="1" applyAlignment="1" applyProtection="1">
      <alignment horizontal="right" vertical="center" wrapText="1"/>
      <protection hidden="1"/>
    </xf>
    <xf numFmtId="164" fontId="0" fillId="0" borderId="21" xfId="0" applyNumberForma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right" vertical="center" wrapText="1"/>
      <protection hidden="1"/>
    </xf>
    <xf numFmtId="0" fontId="3" fillId="4" borderId="20" xfId="0" applyFont="1" applyFill="1" applyBorder="1" applyAlignment="1" applyProtection="1">
      <alignment horizontal="right" vertical="center" wrapText="1"/>
      <protection hidden="1"/>
    </xf>
    <xf numFmtId="164" fontId="0" fillId="4" borderId="21" xfId="0" applyNumberFormat="1" applyFill="1" applyBorder="1" applyAlignment="1" applyProtection="1">
      <alignment horizontal="center" vertical="center"/>
      <protection hidden="1"/>
    </xf>
    <xf numFmtId="0" fontId="3" fillId="3" borderId="22" xfId="0" applyFont="1" applyFill="1" applyBorder="1" applyAlignment="1" applyProtection="1">
      <alignment horizontal="right" wrapText="1"/>
      <protection hidden="1"/>
    </xf>
    <xf numFmtId="0" fontId="3" fillId="3" borderId="23" xfId="0" applyFont="1" applyFill="1" applyBorder="1" applyAlignment="1" applyProtection="1">
      <alignment horizontal="left"/>
      <protection hidden="1"/>
    </xf>
    <xf numFmtId="0" fontId="4" fillId="3" borderId="23" xfId="0" applyFont="1" applyFill="1" applyBorder="1" applyProtection="1">
      <protection hidden="1"/>
    </xf>
    <xf numFmtId="0" fontId="0" fillId="3" borderId="23" xfId="0" applyFill="1" applyBorder="1" applyAlignment="1" applyProtection="1">
      <alignment horizontal="center"/>
      <protection hidden="1"/>
    </xf>
    <xf numFmtId="3" fontId="4" fillId="3" borderId="23" xfId="0" applyNumberFormat="1" applyFont="1" applyFill="1" applyBorder="1" applyAlignment="1" applyProtection="1">
      <alignment horizontal="center"/>
      <protection hidden="1"/>
    </xf>
    <xf numFmtId="164" fontId="0" fillId="3" borderId="24" xfId="0" applyNumberFormat="1" applyFill="1" applyBorder="1" applyAlignment="1" applyProtection="1">
      <alignment horizontal="center" vertical="center"/>
      <protection hidden="1"/>
    </xf>
  </cellXfs>
  <cellStyles count="3">
    <cellStyle name="Гиперссылка" xfId="1" builtinId="8"/>
    <cellStyle name="Обычный" xfId="0" builtinId="0"/>
    <cellStyle name="Обычный 2" xfId="2" xr:uid="{00000000-0005-0000-0000-000002000000}"/>
  </cellStyles>
  <dxfs count="4">
    <dxf>
      <fill>
        <patternFill>
          <bgColor theme="9" tint="0.79998168889431442"/>
        </patternFill>
      </fill>
    </dxf>
    <dxf>
      <font>
        <b/>
        <i val="0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4C2600"/>
      <color rgb="FF663300"/>
      <color rgb="FFF68E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38101</xdr:colOff>
      <xdr:row>0</xdr:row>
      <xdr:rowOff>66675</xdr:rowOff>
    </xdr:from>
    <xdr:to>
      <xdr:col>3</xdr:col>
      <xdr:colOff>942975</xdr:colOff>
      <xdr:row>3</xdr:row>
      <xdr:rowOff>209042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6A440C2-2DE5-4F32-A430-322B72F30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1" y="66675"/>
          <a:ext cx="904874" cy="856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1885950</xdr:colOff>
      <xdr:row>0</xdr:row>
      <xdr:rowOff>0</xdr:rowOff>
    </xdr:from>
    <xdr:to>
      <xdr:col>3</xdr:col>
      <xdr:colOff>0</xdr:colOff>
      <xdr:row>3</xdr:row>
      <xdr:rowOff>123825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8298401B-AAD4-4F27-9DD1-87F78BA099D3}"/>
            </a:ext>
          </a:extLst>
        </xdr:cNvPr>
        <xdr:cNvSpPr txBox="1"/>
      </xdr:nvSpPr>
      <xdr:spPr>
        <a:xfrm>
          <a:off x="1885950" y="0"/>
          <a:ext cx="5600700" cy="838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«АВАЛОН-ГРУПП»</a:t>
          </a:r>
        </a:p>
        <a:p>
          <a:pPr algn="ctr">
            <a:lnSpc>
              <a:spcPts val="13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г.Рязань Ряжское шоссе д.20с1, 2 этаж над 7-12 воротами</a:t>
          </a:r>
        </a:p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телефон : +7(920) 968-51-08</a:t>
          </a:r>
        </a:p>
      </xdr:txBody>
    </xdr:sp>
    <xdr:clientData/>
  </xdr:twoCellAnchor>
  <xdr:twoCellAnchor editAs="oneCell">
    <xdr:from>
      <xdr:col>0</xdr:col>
      <xdr:colOff>0</xdr:colOff>
      <xdr:row>0</xdr:row>
      <xdr:rowOff>28575</xdr:rowOff>
    </xdr:from>
    <xdr:to>
      <xdr:col>0</xdr:col>
      <xdr:colOff>1667435</xdr:colOff>
      <xdr:row>3</xdr:row>
      <xdr:rowOff>169371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49A42F1E-683D-4830-A797-A013D71169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4775" y="28575"/>
          <a:ext cx="1667435" cy="8551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loud.mail.ru/public/DXc2/RBAtPGJn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93F4F-9FA5-4145-B55A-770A38BF21EB}">
  <dimension ref="A1:F12"/>
  <sheetViews>
    <sheetView workbookViewId="0">
      <selection activeCell="E21" sqref="E21"/>
    </sheetView>
  </sheetViews>
  <sheetFormatPr defaultRowHeight="15" x14ac:dyDescent="0.25"/>
  <cols>
    <col min="1" max="1" width="24.28515625" customWidth="1"/>
    <col min="2" max="2" width="25.28515625" customWidth="1"/>
    <col min="3" max="3" width="14.7109375" customWidth="1"/>
    <col min="5" max="5" width="31.140625" customWidth="1"/>
    <col min="6" max="6" width="20.5703125" customWidth="1"/>
  </cols>
  <sheetData>
    <row r="1" spans="1:6" ht="19.5" thickBot="1" x14ac:dyDescent="0.3">
      <c r="C1" s="36"/>
    </row>
    <row r="2" spans="1:6" ht="18.75" x14ac:dyDescent="0.25">
      <c r="A2" s="51" t="s">
        <v>41</v>
      </c>
      <c r="B2" s="37" t="s">
        <v>45</v>
      </c>
      <c r="C2" s="38"/>
      <c r="E2" s="53" t="s">
        <v>46</v>
      </c>
      <c r="F2" s="53"/>
    </row>
    <row r="3" spans="1:6" ht="21.75" thickBot="1" x14ac:dyDescent="0.3">
      <c r="A3" s="52"/>
      <c r="B3" s="39" t="s">
        <v>47</v>
      </c>
      <c r="C3" s="40">
        <v>1</v>
      </c>
      <c r="E3" s="54" t="s">
        <v>48</v>
      </c>
      <c r="F3" s="54"/>
    </row>
    <row r="4" spans="1:6" ht="21.75" thickBot="1" x14ac:dyDescent="0.4">
      <c r="A4" s="41"/>
      <c r="C4" s="36"/>
      <c r="E4" s="1"/>
      <c r="F4" s="1"/>
    </row>
    <row r="5" spans="1:6" ht="18.75" x14ac:dyDescent="0.25">
      <c r="A5" s="51" t="s">
        <v>23</v>
      </c>
      <c r="B5" s="37" t="s">
        <v>45</v>
      </c>
      <c r="C5" s="38"/>
      <c r="E5" s="55" t="s">
        <v>49</v>
      </c>
      <c r="F5" s="56"/>
    </row>
    <row r="6" spans="1:6" ht="19.5" thickBot="1" x14ac:dyDescent="0.3">
      <c r="A6" s="52"/>
      <c r="B6" s="39" t="s">
        <v>47</v>
      </c>
      <c r="C6" s="40">
        <v>1</v>
      </c>
      <c r="E6" s="42"/>
      <c r="F6" s="43" t="s">
        <v>50</v>
      </c>
    </row>
    <row r="7" spans="1:6" ht="21.75" thickBot="1" x14ac:dyDescent="0.4">
      <c r="A7" s="41"/>
      <c r="C7" s="36"/>
      <c r="E7" s="42" t="s">
        <v>51</v>
      </c>
      <c r="F7" s="43">
        <v>1</v>
      </c>
    </row>
    <row r="8" spans="1:6" ht="18.75" x14ac:dyDescent="0.25">
      <c r="A8" s="51" t="s">
        <v>42</v>
      </c>
      <c r="B8" s="37" t="s">
        <v>45</v>
      </c>
      <c r="C8" s="38"/>
      <c r="E8" s="42" t="s">
        <v>52</v>
      </c>
      <c r="F8" s="43">
        <v>10</v>
      </c>
    </row>
    <row r="9" spans="1:6" ht="19.5" thickBot="1" x14ac:dyDescent="0.3">
      <c r="A9" s="52"/>
      <c r="B9" s="39" t="s">
        <v>47</v>
      </c>
      <c r="C9" s="40">
        <v>1</v>
      </c>
      <c r="E9" s="42" t="s">
        <v>53</v>
      </c>
      <c r="F9" s="43">
        <v>50</v>
      </c>
    </row>
    <row r="10" spans="1:6" ht="21.75" thickBot="1" x14ac:dyDescent="0.4">
      <c r="A10" s="41"/>
      <c r="C10" s="36"/>
      <c r="E10" s="44" t="s">
        <v>54</v>
      </c>
      <c r="F10" s="45">
        <v>100</v>
      </c>
    </row>
    <row r="11" spans="1:6" ht="18.75" x14ac:dyDescent="0.25">
      <c r="A11" s="51" t="s">
        <v>55</v>
      </c>
      <c r="B11" s="37" t="s">
        <v>45</v>
      </c>
      <c r="C11" s="38"/>
      <c r="E11" s="46"/>
      <c r="F11" s="46"/>
    </row>
    <row r="12" spans="1:6" ht="19.5" thickBot="1" x14ac:dyDescent="0.3">
      <c r="A12" s="52"/>
      <c r="B12" s="39" t="s">
        <v>47</v>
      </c>
      <c r="C12" s="40">
        <v>1</v>
      </c>
      <c r="E12" s="46"/>
      <c r="F12" s="46"/>
    </row>
  </sheetData>
  <mergeCells count="7">
    <mergeCell ref="A11:A12"/>
    <mergeCell ref="A2:A3"/>
    <mergeCell ref="E2:F2"/>
    <mergeCell ref="E3:F3"/>
    <mergeCell ref="A5:A6"/>
    <mergeCell ref="E5:F5"/>
    <mergeCell ref="A8:A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/>
  <dimension ref="A1:U32"/>
  <sheetViews>
    <sheetView tabSelected="1" zoomScaleNormal="100" workbookViewId="0">
      <pane ySplit="8" topLeftCell="A9" activePane="bottomLeft" state="frozen"/>
      <selection pane="bottomLeft" activeCell="E8" sqref="E8"/>
    </sheetView>
  </sheetViews>
  <sheetFormatPr defaultColWidth="9.140625" defaultRowHeight="15.75" x14ac:dyDescent="0.25"/>
  <cols>
    <col min="1" max="1" width="31.42578125" style="18" customWidth="1"/>
    <col min="2" max="2" width="16.28515625" style="19" bestFit="1" customWidth="1"/>
    <col min="3" max="3" width="64.5703125" style="23" customWidth="1"/>
    <col min="4" max="4" width="14.5703125" style="14" customWidth="1"/>
    <col min="5" max="5" width="10.140625" style="21" customWidth="1"/>
    <col min="6" max="6" width="15.28515625" style="21" customWidth="1"/>
    <col min="7" max="7" width="14.7109375" style="21" customWidth="1"/>
    <col min="8" max="8" width="12.7109375" style="14" customWidth="1"/>
    <col min="9" max="9" width="13.7109375" style="22" customWidth="1"/>
    <col min="10" max="10" width="15.7109375" style="22" hidden="1" customWidth="1"/>
    <col min="11" max="11" width="15.7109375" style="29" hidden="1" customWidth="1"/>
    <col min="12" max="12" width="14.28515625" style="31" hidden="1" customWidth="1"/>
    <col min="13" max="13" width="9.140625" style="31" hidden="1" customWidth="1"/>
    <col min="14" max="14" width="10.42578125" style="25" hidden="1" customWidth="1"/>
    <col min="15" max="15" width="9.140625" style="26" customWidth="1"/>
    <col min="16" max="16" width="9.140625" style="26"/>
    <col min="17" max="17" width="9.140625" style="9"/>
    <col min="18" max="16384" width="9.140625" style="10"/>
  </cols>
  <sheetData>
    <row r="1" spans="1:17" ht="18.75" x14ac:dyDescent="0.25">
      <c r="A1" s="6"/>
      <c r="B1" s="6"/>
      <c r="C1" s="7"/>
      <c r="D1" s="8"/>
      <c r="E1" s="9"/>
      <c r="J1" s="22" t="s">
        <v>61</v>
      </c>
      <c r="K1" s="27"/>
    </row>
    <row r="2" spans="1:17" ht="18.75" x14ac:dyDescent="0.25">
      <c r="A2" s="11"/>
      <c r="B2" s="11"/>
      <c r="C2" s="12"/>
      <c r="D2" s="13"/>
      <c r="E2" s="9"/>
      <c r="F2" s="59" t="s">
        <v>41</v>
      </c>
      <c r="G2" s="60"/>
      <c r="H2" s="58" t="s">
        <v>23</v>
      </c>
      <c r="I2" s="57" t="s">
        <v>42</v>
      </c>
      <c r="J2" s="34"/>
      <c r="K2" s="27"/>
    </row>
    <row r="3" spans="1:17" ht="18.75" customHeight="1" x14ac:dyDescent="0.25">
      <c r="A3" s="15"/>
      <c r="B3" s="6"/>
      <c r="C3" s="12"/>
      <c r="E3" s="9"/>
      <c r="F3" s="59"/>
      <c r="G3" s="60"/>
      <c r="H3" s="58"/>
      <c r="I3" s="57"/>
      <c r="J3" s="10"/>
      <c r="K3" s="25"/>
    </row>
    <row r="4" spans="1:17" ht="18.75" customHeight="1" thickBot="1" x14ac:dyDescent="0.3">
      <c r="A4" s="11"/>
      <c r="B4" s="11"/>
      <c r="C4" s="47"/>
      <c r="D4" s="16"/>
      <c r="J4" s="35"/>
      <c r="K4" s="28"/>
    </row>
    <row r="5" spans="1:17" ht="32.25" customHeight="1" thickBot="1" x14ac:dyDescent="0.35">
      <c r="B5" s="11" t="s">
        <v>4</v>
      </c>
      <c r="C5" s="48"/>
      <c r="D5" s="8"/>
      <c r="E5" s="17" t="s">
        <v>7</v>
      </c>
      <c r="F5" s="61">
        <f>SUM(K9:K46)</f>
        <v>0</v>
      </c>
      <c r="G5" s="61"/>
      <c r="H5" s="32">
        <f>SUM(L9:L46)</f>
        <v>0</v>
      </c>
      <c r="I5" s="33">
        <f>SUM(M9:M46)</f>
        <v>0</v>
      </c>
    </row>
    <row r="6" spans="1:17" x14ac:dyDescent="0.25">
      <c r="B6" s="49" t="s">
        <v>60</v>
      </c>
      <c r="C6" s="50" t="s">
        <v>59</v>
      </c>
      <c r="D6" s="8"/>
    </row>
    <row r="7" spans="1:17" ht="19.5" thickBot="1" x14ac:dyDescent="0.3">
      <c r="C7" s="20" t="s">
        <v>40</v>
      </c>
      <c r="D7" s="8"/>
    </row>
    <row r="8" spans="1:17" s="66" customFormat="1" ht="36.75" customHeight="1" x14ac:dyDescent="0.25">
      <c r="A8" s="86" t="s">
        <v>1</v>
      </c>
      <c r="B8" s="87" t="s">
        <v>13</v>
      </c>
      <c r="C8" s="87" t="s">
        <v>0</v>
      </c>
      <c r="D8" s="87" t="s">
        <v>57</v>
      </c>
      <c r="E8" s="89" t="s">
        <v>5</v>
      </c>
      <c r="F8" s="88" t="s">
        <v>8</v>
      </c>
      <c r="G8" s="89" t="s">
        <v>62</v>
      </c>
      <c r="H8" s="90" t="s">
        <v>2</v>
      </c>
      <c r="I8" s="91" t="s">
        <v>3</v>
      </c>
      <c r="J8" s="63" t="s">
        <v>44</v>
      </c>
      <c r="K8" s="63" t="s">
        <v>9</v>
      </c>
      <c r="L8" s="63" t="s">
        <v>10</v>
      </c>
      <c r="M8" s="63" t="s">
        <v>11</v>
      </c>
      <c r="N8" s="63" t="s">
        <v>12</v>
      </c>
      <c r="O8" s="64"/>
      <c r="P8" s="65"/>
      <c r="Q8" s="64"/>
    </row>
    <row r="9" spans="1:17" ht="15.75" customHeight="1" x14ac:dyDescent="0.25">
      <c r="A9" s="92" t="s">
        <v>15</v>
      </c>
      <c r="B9" s="67">
        <v>111497</v>
      </c>
      <c r="C9" s="68" t="s">
        <v>16</v>
      </c>
      <c r="D9" s="69" t="s">
        <v>22</v>
      </c>
      <c r="E9" s="24"/>
      <c r="F9" s="70">
        <f>IF(Наценка!$C$2&lt;&gt;"",_xlfn.CEILING.MATH(J9*Наценка!$C$2/100+J9,Наценка!$C$3),J9)</f>
        <v>9760</v>
      </c>
      <c r="G9" s="71">
        <v>10250</v>
      </c>
      <c r="H9" s="69">
        <v>55.5</v>
      </c>
      <c r="I9" s="93">
        <v>6.3E-2</v>
      </c>
      <c r="J9" s="26">
        <v>9760</v>
      </c>
      <c r="K9" s="30">
        <f>E9*F9</f>
        <v>0</v>
      </c>
      <c r="L9" s="31">
        <f>E9*H9</f>
        <v>0</v>
      </c>
      <c r="M9" s="31">
        <f>I9*E9</f>
        <v>0</v>
      </c>
      <c r="N9" s="31" t="str">
        <f>IF(E9&gt;0,#REF!,"0")</f>
        <v>0</v>
      </c>
    </row>
    <row r="10" spans="1:17" ht="15.75" customHeight="1" x14ac:dyDescent="0.25">
      <c r="A10" s="94"/>
      <c r="B10" s="67">
        <v>111500</v>
      </c>
      <c r="C10" s="68" t="s">
        <v>17</v>
      </c>
      <c r="D10" s="69" t="s">
        <v>22</v>
      </c>
      <c r="E10" s="24"/>
      <c r="F10" s="70">
        <f>IF(Наценка!$C$2&lt;&gt;"",_xlfn.CEILING.MATH(J10*Наценка!$C$2/100+J10,Наценка!$C$3),J10)</f>
        <v>9760</v>
      </c>
      <c r="G10" s="71">
        <v>10250</v>
      </c>
      <c r="H10" s="69">
        <v>55.5</v>
      </c>
      <c r="I10" s="93">
        <v>6.3E-2</v>
      </c>
      <c r="J10" s="26">
        <v>9760</v>
      </c>
      <c r="K10" s="30">
        <f>E10*F10</f>
        <v>0</v>
      </c>
      <c r="L10" s="31">
        <f>E10*H10</f>
        <v>0</v>
      </c>
      <c r="M10" s="31">
        <f>I10*E10</f>
        <v>0</v>
      </c>
      <c r="N10" s="31" t="str">
        <f>IF(E10&gt;0,#REF!,"0")</f>
        <v>0</v>
      </c>
    </row>
    <row r="11" spans="1:17" ht="15.75" customHeight="1" x14ac:dyDescent="0.25">
      <c r="A11" s="94"/>
      <c r="B11" s="67">
        <v>111153</v>
      </c>
      <c r="C11" s="68" t="s">
        <v>18</v>
      </c>
      <c r="D11" s="69" t="s">
        <v>22</v>
      </c>
      <c r="E11" s="24"/>
      <c r="F11" s="70">
        <f>IF(Наценка!$C$2&lt;&gt;"",_xlfn.CEILING.MATH(J11*Наценка!$C$2/100+J11,Наценка!$C$3),J11)</f>
        <v>9760</v>
      </c>
      <c r="G11" s="71">
        <v>10250</v>
      </c>
      <c r="H11" s="69">
        <v>55.5</v>
      </c>
      <c r="I11" s="93">
        <v>6.3E-2</v>
      </c>
      <c r="J11" s="26">
        <v>9760</v>
      </c>
      <c r="K11" s="30">
        <f>E11*F11</f>
        <v>0</v>
      </c>
      <c r="L11" s="31">
        <f>E11*H11</f>
        <v>0</v>
      </c>
      <c r="M11" s="31">
        <f>I11*E11</f>
        <v>0</v>
      </c>
      <c r="N11" s="31" t="str">
        <f>IF(E11&gt;0,#REF!,"0")</f>
        <v>0</v>
      </c>
    </row>
    <row r="12" spans="1:17" ht="15.75" customHeight="1" x14ac:dyDescent="0.25">
      <c r="A12" s="94"/>
      <c r="B12" s="67">
        <v>111494</v>
      </c>
      <c r="C12" s="68" t="s">
        <v>19</v>
      </c>
      <c r="D12" s="69" t="s">
        <v>22</v>
      </c>
      <c r="E12" s="24"/>
      <c r="F12" s="70">
        <f>IF(Наценка!$C$2&lt;&gt;"",_xlfn.CEILING.MATH(J12*Наценка!$C$2/100+J12,Наценка!$C$3),J12)</f>
        <v>9760</v>
      </c>
      <c r="G12" s="71">
        <v>10250</v>
      </c>
      <c r="H12" s="69">
        <v>55.5</v>
      </c>
      <c r="I12" s="93">
        <v>6.3E-2</v>
      </c>
      <c r="J12" s="26">
        <v>9760</v>
      </c>
      <c r="K12" s="30">
        <f>E12*F12</f>
        <v>0</v>
      </c>
      <c r="L12" s="31">
        <f>E12*H12</f>
        <v>0</v>
      </c>
      <c r="M12" s="31">
        <f>I12*E12</f>
        <v>0</v>
      </c>
      <c r="N12" s="31" t="str">
        <f>IF(E12&gt;0,#REF!,"0")</f>
        <v>0</v>
      </c>
    </row>
    <row r="13" spans="1:17" ht="15.75" customHeight="1" x14ac:dyDescent="0.25">
      <c r="A13" s="94"/>
      <c r="B13" s="67">
        <v>111506</v>
      </c>
      <c r="C13" s="68" t="s">
        <v>20</v>
      </c>
      <c r="D13" s="69" t="s">
        <v>22</v>
      </c>
      <c r="E13" s="24"/>
      <c r="F13" s="70">
        <f>IF(Наценка!$C$2&lt;&gt;"",_xlfn.CEILING.MATH(J13*Наценка!$C$2/100+J13,Наценка!$C$3),J13)</f>
        <v>9760</v>
      </c>
      <c r="G13" s="71">
        <v>10250</v>
      </c>
      <c r="H13" s="69">
        <v>55.5</v>
      </c>
      <c r="I13" s="93">
        <v>6.3E-2</v>
      </c>
      <c r="J13" s="26">
        <v>9760</v>
      </c>
      <c r="K13" s="30">
        <f>E13*F13</f>
        <v>0</v>
      </c>
      <c r="L13" s="31">
        <f>E13*H13</f>
        <v>0</v>
      </c>
      <c r="M13" s="31">
        <f>I13*E13</f>
        <v>0</v>
      </c>
      <c r="N13" s="31" t="str">
        <f>IF(E13&gt;0,#REF!,"0")</f>
        <v>0</v>
      </c>
    </row>
    <row r="14" spans="1:17" ht="15.75" customHeight="1" x14ac:dyDescent="0.25">
      <c r="A14" s="94"/>
      <c r="B14" s="67">
        <v>111503</v>
      </c>
      <c r="C14" s="68" t="s">
        <v>21</v>
      </c>
      <c r="D14" s="69" t="s">
        <v>22</v>
      </c>
      <c r="E14" s="24"/>
      <c r="F14" s="70">
        <f>IF(Наценка!$C$2&lt;&gt;"",_xlfn.CEILING.MATH(J14*Наценка!$C$2/100+J14,Наценка!$C$3),J14)</f>
        <v>9760</v>
      </c>
      <c r="G14" s="71">
        <v>10250</v>
      </c>
      <c r="H14" s="69">
        <v>55.5</v>
      </c>
      <c r="I14" s="93">
        <v>6.3E-2</v>
      </c>
      <c r="J14" s="26">
        <v>9760</v>
      </c>
      <c r="K14" s="30">
        <f>E14*F14</f>
        <v>0</v>
      </c>
      <c r="L14" s="31">
        <f>E14*H14</f>
        <v>0</v>
      </c>
      <c r="M14" s="31">
        <f>I14*E14</f>
        <v>0</v>
      </c>
      <c r="N14" s="31" t="str">
        <f>IF(E14&gt;0,#REF!,"0")</f>
        <v>0</v>
      </c>
    </row>
    <row r="15" spans="1:17" ht="15.75" customHeight="1" x14ac:dyDescent="0.25">
      <c r="A15" s="95"/>
      <c r="B15" s="72"/>
      <c r="C15" s="73"/>
      <c r="D15" s="74"/>
      <c r="E15" s="75"/>
      <c r="F15" s="76"/>
      <c r="G15" s="77"/>
      <c r="H15" s="74"/>
      <c r="I15" s="96"/>
      <c r="J15" s="26">
        <v>0</v>
      </c>
      <c r="K15" s="30">
        <f>E15*F15</f>
        <v>0</v>
      </c>
      <c r="L15" s="31">
        <f>E15*H15</f>
        <v>0</v>
      </c>
      <c r="M15" s="31">
        <f>I15*E15</f>
        <v>0</v>
      </c>
      <c r="N15" s="31" t="str">
        <f>IF(E15&gt;0,#REF!,"0")</f>
        <v>0</v>
      </c>
    </row>
    <row r="16" spans="1:17" ht="15.75" customHeight="1" x14ac:dyDescent="0.25">
      <c r="A16" s="92" t="s">
        <v>25</v>
      </c>
      <c r="B16" s="78">
        <v>111151</v>
      </c>
      <c r="C16" s="68" t="s">
        <v>24</v>
      </c>
      <c r="D16" s="69"/>
      <c r="E16" s="24"/>
      <c r="F16" s="70">
        <f>IF(Наценка!$C$5&lt;&gt;"",_xlfn.CEILING.MATH(J16*Наценка!$C$5/100+J16,Наценка!$C$6),J16)</f>
        <v>5370</v>
      </c>
      <c r="G16" s="79">
        <v>5640</v>
      </c>
      <c r="H16" s="80">
        <v>8</v>
      </c>
      <c r="I16" s="93">
        <v>2.8000000000000001E-2</v>
      </c>
      <c r="J16" s="26">
        <v>5370</v>
      </c>
      <c r="K16" s="30">
        <f>E16*F16</f>
        <v>0</v>
      </c>
      <c r="L16" s="31">
        <f>E16*H16</f>
        <v>0</v>
      </c>
      <c r="M16" s="31">
        <f>I16*E16</f>
        <v>0</v>
      </c>
      <c r="N16" s="31" t="str">
        <f>IF(E16&gt;0,#REF!,"0")</f>
        <v>0</v>
      </c>
    </row>
    <row r="17" spans="1:21" ht="15.75" customHeight="1" x14ac:dyDescent="0.25">
      <c r="A17" s="95"/>
      <c r="B17" s="72"/>
      <c r="C17" s="73"/>
      <c r="D17" s="74"/>
      <c r="E17" s="74"/>
      <c r="F17" s="76"/>
      <c r="G17" s="81"/>
      <c r="H17" s="82"/>
      <c r="I17" s="96"/>
      <c r="J17" s="26">
        <v>0</v>
      </c>
      <c r="K17" s="30">
        <f>E17*F17</f>
        <v>0</v>
      </c>
      <c r="L17" s="31">
        <f>E17*H17</f>
        <v>0</v>
      </c>
      <c r="M17" s="31">
        <f>I17*E17</f>
        <v>0</v>
      </c>
      <c r="N17" s="31" t="str">
        <f>IF(E17&gt;0,#REF!,"0")</f>
        <v>0</v>
      </c>
    </row>
    <row r="18" spans="1:21" ht="15.75" customHeight="1" x14ac:dyDescent="0.25">
      <c r="A18" s="92" t="s">
        <v>14</v>
      </c>
      <c r="B18" s="83">
        <v>111515</v>
      </c>
      <c r="C18" s="68" t="s">
        <v>26</v>
      </c>
      <c r="D18" s="69" t="s">
        <v>38</v>
      </c>
      <c r="E18" s="24"/>
      <c r="F18" s="70">
        <f>IF(Наценка!$C$8&lt;&gt;"",_xlfn.CEILING.MATH(J18*Наценка!$C$8/100+J18,Наценка!$C$9),J18)</f>
        <v>12370</v>
      </c>
      <c r="G18" s="71">
        <v>12990</v>
      </c>
      <c r="H18" s="80">
        <v>59</v>
      </c>
      <c r="I18" s="93">
        <v>9.9820000000000006E-2</v>
      </c>
      <c r="J18" s="26">
        <v>12370</v>
      </c>
      <c r="K18" s="30">
        <f>E18*F18</f>
        <v>0</v>
      </c>
      <c r="L18" s="31">
        <f>E18*H18</f>
        <v>0</v>
      </c>
      <c r="M18" s="31">
        <f>I18*E18</f>
        <v>0</v>
      </c>
      <c r="N18" s="31" t="str">
        <f>IF(E18&gt;0,#REF!,"0")</f>
        <v>0</v>
      </c>
      <c r="U18" s="62"/>
    </row>
    <row r="19" spans="1:21" ht="15.75" customHeight="1" x14ac:dyDescent="0.25">
      <c r="A19" s="94"/>
      <c r="B19" s="84">
        <v>111524</v>
      </c>
      <c r="C19" s="68" t="s">
        <v>27</v>
      </c>
      <c r="D19" s="69" t="s">
        <v>38</v>
      </c>
      <c r="E19" s="24"/>
      <c r="F19" s="70">
        <f>IF(Наценка!$C$8&lt;&gt;"",_xlfn.CEILING.MATH(J19*Наценка!$C$8/100+J19,Наценка!$C$9),J19)</f>
        <v>12370</v>
      </c>
      <c r="G19" s="71">
        <v>12990</v>
      </c>
      <c r="H19" s="80">
        <v>59</v>
      </c>
      <c r="I19" s="93">
        <v>9.9820000000000006E-2</v>
      </c>
      <c r="J19" s="26">
        <v>12370</v>
      </c>
      <c r="K19" s="30">
        <f>E19*F19</f>
        <v>0</v>
      </c>
      <c r="L19" s="31">
        <f>E19*H19</f>
        <v>0</v>
      </c>
      <c r="M19" s="31">
        <f>I19*E19</f>
        <v>0</v>
      </c>
      <c r="N19" s="31" t="str">
        <f>IF(E19&gt;0,#REF!,"0")</f>
        <v>0</v>
      </c>
    </row>
    <row r="20" spans="1:21" ht="15.75" customHeight="1" x14ac:dyDescent="0.25">
      <c r="A20" s="94"/>
      <c r="B20" s="84">
        <v>111145</v>
      </c>
      <c r="C20" s="68" t="s">
        <v>28</v>
      </c>
      <c r="D20" s="69" t="s">
        <v>38</v>
      </c>
      <c r="E20" s="24"/>
      <c r="F20" s="70">
        <f>IF(Наценка!$C$8&lt;&gt;"",_xlfn.CEILING.MATH(J20*Наценка!$C$8/100+J20,Наценка!$C$9),J20)</f>
        <v>12370</v>
      </c>
      <c r="G20" s="71">
        <v>12990</v>
      </c>
      <c r="H20" s="80">
        <v>59</v>
      </c>
      <c r="I20" s="93">
        <v>9.9820000000000006E-2</v>
      </c>
      <c r="J20" s="26">
        <v>12370</v>
      </c>
      <c r="K20" s="30">
        <f>E20*F20</f>
        <v>0</v>
      </c>
      <c r="L20" s="31">
        <f>E20*H20</f>
        <v>0</v>
      </c>
      <c r="M20" s="31">
        <f>I20*E20</f>
        <v>0</v>
      </c>
      <c r="N20" s="31" t="str">
        <f>IF(E20&gt;0,#REF!,"0")</f>
        <v>0</v>
      </c>
    </row>
    <row r="21" spans="1:21" ht="15.75" customHeight="1" x14ac:dyDescent="0.25">
      <c r="A21" s="94"/>
      <c r="B21" s="84">
        <v>111512</v>
      </c>
      <c r="C21" s="68" t="s">
        <v>29</v>
      </c>
      <c r="D21" s="69" t="s">
        <v>38</v>
      </c>
      <c r="E21" s="24"/>
      <c r="F21" s="70">
        <f>IF(Наценка!$C$8&lt;&gt;"",_xlfn.CEILING.MATH(J21*Наценка!$C$8/100+J21,Наценка!$C$9),J21)</f>
        <v>12370</v>
      </c>
      <c r="G21" s="71">
        <v>12990</v>
      </c>
      <c r="H21" s="80">
        <v>59</v>
      </c>
      <c r="I21" s="93">
        <v>9.9820000000000006E-2</v>
      </c>
      <c r="J21" s="26">
        <v>12370</v>
      </c>
      <c r="K21" s="30">
        <f>E21*F21</f>
        <v>0</v>
      </c>
      <c r="L21" s="31">
        <f>E21*H21</f>
        <v>0</v>
      </c>
      <c r="M21" s="31">
        <f>I21*E21</f>
        <v>0</v>
      </c>
      <c r="N21" s="31" t="str">
        <f>IF(E21&gt;0,#REF!,"0")</f>
        <v>0</v>
      </c>
    </row>
    <row r="22" spans="1:21" ht="15.75" customHeight="1" x14ac:dyDescent="0.25">
      <c r="A22" s="94"/>
      <c r="B22" s="84">
        <v>111527</v>
      </c>
      <c r="C22" s="68" t="s">
        <v>30</v>
      </c>
      <c r="D22" s="69" t="s">
        <v>38</v>
      </c>
      <c r="E22" s="24"/>
      <c r="F22" s="70">
        <f>IF(Наценка!$C$8&lt;&gt;"",_xlfn.CEILING.MATH(J22*Наценка!$C$8/100+J22,Наценка!$C$9),J22)</f>
        <v>12370</v>
      </c>
      <c r="G22" s="71">
        <v>12990</v>
      </c>
      <c r="H22" s="80">
        <v>59</v>
      </c>
      <c r="I22" s="93">
        <v>9.9820000000000006E-2</v>
      </c>
      <c r="J22" s="26">
        <v>12370</v>
      </c>
      <c r="K22" s="30">
        <f>E22*F22</f>
        <v>0</v>
      </c>
      <c r="L22" s="31">
        <f>E22*H22</f>
        <v>0</v>
      </c>
      <c r="M22" s="31">
        <f>I22*E22</f>
        <v>0</v>
      </c>
      <c r="N22" s="31" t="str">
        <f>IF(E22&gt;0,#REF!,"0")</f>
        <v>0</v>
      </c>
    </row>
    <row r="23" spans="1:21" ht="15.75" customHeight="1" x14ac:dyDescent="0.25">
      <c r="A23" s="94"/>
      <c r="B23" s="84">
        <v>111536</v>
      </c>
      <c r="C23" s="68" t="s">
        <v>31</v>
      </c>
      <c r="D23" s="69" t="s">
        <v>38</v>
      </c>
      <c r="E23" s="24"/>
      <c r="F23" s="70">
        <f>IF(Наценка!$C$8&lt;&gt;"",_xlfn.CEILING.MATH(J23*Наценка!$C$8/100+J23,Наценка!$C$9),J23)</f>
        <v>12370</v>
      </c>
      <c r="G23" s="71">
        <v>12990</v>
      </c>
      <c r="H23" s="80">
        <v>59</v>
      </c>
      <c r="I23" s="93">
        <v>9.9820000000000006E-2</v>
      </c>
      <c r="J23" s="26">
        <v>12370</v>
      </c>
      <c r="K23" s="30">
        <f>E23*F23</f>
        <v>0</v>
      </c>
      <c r="L23" s="31">
        <f>E23*H23</f>
        <v>0</v>
      </c>
      <c r="M23" s="31">
        <f>I23*E23</f>
        <v>0</v>
      </c>
      <c r="N23" s="31" t="str">
        <f>IF(E23&gt;0,#REF!,"0")</f>
        <v>0</v>
      </c>
    </row>
    <row r="24" spans="1:21" ht="15.75" customHeight="1" x14ac:dyDescent="0.25">
      <c r="A24" s="94"/>
      <c r="B24" s="84">
        <v>111518</v>
      </c>
      <c r="C24" s="68" t="s">
        <v>32</v>
      </c>
      <c r="D24" s="69" t="s">
        <v>39</v>
      </c>
      <c r="E24" s="24"/>
      <c r="F24" s="70">
        <f>IF(Наценка!$C$8&lt;&gt;"",_xlfn.CEILING.MATH(J24*Наценка!$C$8/100+J24,Наценка!$C$9),J24)</f>
        <v>12370</v>
      </c>
      <c r="G24" s="71">
        <v>12990</v>
      </c>
      <c r="H24" s="80">
        <v>58</v>
      </c>
      <c r="I24" s="93">
        <v>9.8531999999999995E-2</v>
      </c>
      <c r="J24" s="26">
        <v>12370</v>
      </c>
      <c r="K24" s="30">
        <f>E24*F24</f>
        <v>0</v>
      </c>
      <c r="L24" s="31">
        <f>E24*H24</f>
        <v>0</v>
      </c>
      <c r="M24" s="31">
        <f>I24*E24</f>
        <v>0</v>
      </c>
      <c r="N24" s="31" t="str">
        <f>IF(E24&gt;0,#REF!,"0")</f>
        <v>0</v>
      </c>
    </row>
    <row r="25" spans="1:21" ht="15.75" customHeight="1" x14ac:dyDescent="0.25">
      <c r="A25" s="94"/>
      <c r="B25" s="84">
        <v>111521</v>
      </c>
      <c r="C25" s="68" t="s">
        <v>33</v>
      </c>
      <c r="D25" s="69" t="s">
        <v>39</v>
      </c>
      <c r="E25" s="24"/>
      <c r="F25" s="70">
        <f>IF(Наценка!$C$8&lt;&gt;"",_xlfn.CEILING.MATH(J25*Наценка!$C$8/100+J25,Наценка!$C$9),J25)</f>
        <v>12370</v>
      </c>
      <c r="G25" s="71">
        <v>12990</v>
      </c>
      <c r="H25" s="80">
        <v>58</v>
      </c>
      <c r="I25" s="93">
        <v>9.8531999999999995E-2</v>
      </c>
      <c r="J25" s="26">
        <v>12370</v>
      </c>
      <c r="K25" s="30">
        <f>E25*F25</f>
        <v>0</v>
      </c>
      <c r="L25" s="31">
        <f>E25*H25</f>
        <v>0</v>
      </c>
      <c r="M25" s="31">
        <f>I25*E25</f>
        <v>0</v>
      </c>
      <c r="N25" s="31" t="str">
        <f>IF(E25&gt;0,#REF!,"0")</f>
        <v>0</v>
      </c>
    </row>
    <row r="26" spans="1:21" ht="15.75" customHeight="1" x14ac:dyDescent="0.25">
      <c r="A26" s="94"/>
      <c r="B26" s="84">
        <v>111148</v>
      </c>
      <c r="C26" s="68" t="s">
        <v>34</v>
      </c>
      <c r="D26" s="69" t="s">
        <v>39</v>
      </c>
      <c r="E26" s="24"/>
      <c r="F26" s="70">
        <f>IF(Наценка!$C$8&lt;&gt;"",_xlfn.CEILING.MATH(J26*Наценка!$C$8/100+J26,Наценка!$C$9),J26)</f>
        <v>12370</v>
      </c>
      <c r="G26" s="71">
        <v>12990</v>
      </c>
      <c r="H26" s="80">
        <v>58</v>
      </c>
      <c r="I26" s="93">
        <v>9.8531999999999995E-2</v>
      </c>
      <c r="J26" s="26">
        <v>12370</v>
      </c>
      <c r="K26" s="30">
        <f>E26*F26</f>
        <v>0</v>
      </c>
      <c r="L26" s="31">
        <f>E26*H26</f>
        <v>0</v>
      </c>
      <c r="M26" s="31">
        <f>I26*E26</f>
        <v>0</v>
      </c>
      <c r="N26" s="31" t="str">
        <f>IF(E26&gt;0,#REF!,"0")</f>
        <v>0</v>
      </c>
    </row>
    <row r="27" spans="1:21" ht="15.75" customHeight="1" x14ac:dyDescent="0.25">
      <c r="A27" s="94"/>
      <c r="B27" s="84">
        <v>111509</v>
      </c>
      <c r="C27" s="68" t="s">
        <v>35</v>
      </c>
      <c r="D27" s="69" t="s">
        <v>39</v>
      </c>
      <c r="E27" s="24"/>
      <c r="F27" s="70">
        <f>IF(Наценка!$C$8&lt;&gt;"",_xlfn.CEILING.MATH(J27*Наценка!$C$8/100+J27,Наценка!$C$9),J27)</f>
        <v>12370</v>
      </c>
      <c r="G27" s="71">
        <v>12990</v>
      </c>
      <c r="H27" s="80">
        <v>58</v>
      </c>
      <c r="I27" s="93">
        <v>9.8531999999999995E-2</v>
      </c>
      <c r="J27" s="26">
        <v>12370</v>
      </c>
      <c r="K27" s="30">
        <f>E27*F27</f>
        <v>0</v>
      </c>
      <c r="L27" s="31">
        <f>E27*H27</f>
        <v>0</v>
      </c>
      <c r="M27" s="31">
        <f>I27*E27</f>
        <v>0</v>
      </c>
      <c r="N27" s="31" t="str">
        <f>IF(E27&gt;0,#REF!,"0")</f>
        <v>0</v>
      </c>
    </row>
    <row r="28" spans="1:21" ht="15.75" customHeight="1" x14ac:dyDescent="0.25">
      <c r="A28" s="94"/>
      <c r="B28" s="84">
        <v>111530</v>
      </c>
      <c r="C28" s="68" t="s">
        <v>36</v>
      </c>
      <c r="D28" s="69" t="s">
        <v>39</v>
      </c>
      <c r="E28" s="24"/>
      <c r="F28" s="70">
        <f>IF(Наценка!$C$8&lt;&gt;"",_xlfn.CEILING.MATH(J28*Наценка!$C$8/100+J28,Наценка!$C$9),J28)</f>
        <v>12370</v>
      </c>
      <c r="G28" s="71">
        <v>12990</v>
      </c>
      <c r="H28" s="80">
        <v>58</v>
      </c>
      <c r="I28" s="93">
        <v>9.8531999999999995E-2</v>
      </c>
      <c r="J28" s="26">
        <v>12370</v>
      </c>
      <c r="K28" s="30">
        <f>E28*F28</f>
        <v>0</v>
      </c>
      <c r="L28" s="31">
        <f>E28*H28</f>
        <v>0</v>
      </c>
      <c r="M28" s="31">
        <f>I28*E28</f>
        <v>0</v>
      </c>
      <c r="N28" s="31" t="str">
        <f>IF(E28&gt;0,#REF!,"0")</f>
        <v>0</v>
      </c>
    </row>
    <row r="29" spans="1:21" ht="15.75" customHeight="1" x14ac:dyDescent="0.25">
      <c r="A29" s="94"/>
      <c r="B29" s="84">
        <v>111533</v>
      </c>
      <c r="C29" s="68" t="s">
        <v>37</v>
      </c>
      <c r="D29" s="69" t="s">
        <v>39</v>
      </c>
      <c r="E29" s="24"/>
      <c r="F29" s="70">
        <f>IF(Наценка!$C$8&lt;&gt;"",_xlfn.CEILING.MATH(J29*Наценка!$C$8/100+J29,Наценка!$C$9),J29)</f>
        <v>12370</v>
      </c>
      <c r="G29" s="85">
        <v>12990</v>
      </c>
      <c r="H29" s="80">
        <v>58</v>
      </c>
      <c r="I29" s="93">
        <v>9.8531999999999995E-2</v>
      </c>
      <c r="J29" s="26">
        <v>12370</v>
      </c>
      <c r="K29" s="30">
        <f>E29*F29</f>
        <v>0</v>
      </c>
      <c r="L29" s="31">
        <f>E29*H29</f>
        <v>0</v>
      </c>
      <c r="M29" s="31">
        <f>I29*E29</f>
        <v>0</v>
      </c>
      <c r="N29" s="31" t="str">
        <f>IF(E29&gt;0,#REF!,"0")</f>
        <v>0</v>
      </c>
    </row>
    <row r="30" spans="1:21" ht="15.75" customHeight="1" x14ac:dyDescent="0.25">
      <c r="A30" s="95"/>
      <c r="B30" s="72"/>
      <c r="C30" s="73"/>
      <c r="D30" s="74"/>
      <c r="E30" s="74"/>
      <c r="F30" s="76"/>
      <c r="G30" s="77"/>
      <c r="H30" s="74"/>
      <c r="I30" s="96"/>
      <c r="J30" s="26">
        <v>0</v>
      </c>
      <c r="K30" s="30">
        <f>E30*F30</f>
        <v>0</v>
      </c>
      <c r="L30" s="31">
        <f>E30*H30</f>
        <v>0</v>
      </c>
      <c r="M30" s="31">
        <f>I30*E30</f>
        <v>0</v>
      </c>
      <c r="N30" s="31" t="str">
        <f>IF(E30&gt;0,#REF!,"0")</f>
        <v>0</v>
      </c>
    </row>
    <row r="31" spans="1:21" ht="15.75" customHeight="1" x14ac:dyDescent="0.25">
      <c r="A31" s="92" t="s">
        <v>43</v>
      </c>
      <c r="B31" s="67">
        <v>113780</v>
      </c>
      <c r="C31" s="68" t="s">
        <v>56</v>
      </c>
      <c r="D31" s="69" t="s">
        <v>58</v>
      </c>
      <c r="E31" s="24"/>
      <c r="F31" s="70">
        <f>IF(Наценка!$C$11&lt;&gt;"",_xlfn.CEILING.MATH(J31*Наценка!$C$11/100+J31,Наценка!$C$12),J31)</f>
        <v>4510</v>
      </c>
      <c r="G31" s="71">
        <v>4740</v>
      </c>
      <c r="H31" s="69">
        <v>18.5</v>
      </c>
      <c r="I31" s="93">
        <v>3.0100499999999999E-2</v>
      </c>
      <c r="J31" s="26">
        <v>4510</v>
      </c>
      <c r="K31" s="30">
        <f>E31*F31</f>
        <v>0</v>
      </c>
      <c r="L31" s="31">
        <f>E31*H31</f>
        <v>0</v>
      </c>
      <c r="M31" s="31">
        <f>I31*E31</f>
        <v>0</v>
      </c>
      <c r="N31" s="31" t="str">
        <f>IF(E31&gt;0,#REF!,"0")</f>
        <v>0</v>
      </c>
    </row>
    <row r="32" spans="1:21" ht="22.5" customHeight="1" thickBot="1" x14ac:dyDescent="0.3">
      <c r="A32" s="97"/>
      <c r="B32" s="98"/>
      <c r="C32" s="99"/>
      <c r="D32" s="100"/>
      <c r="E32" s="101"/>
      <c r="F32" s="101"/>
      <c r="G32" s="100"/>
      <c r="H32" s="100"/>
      <c r="I32" s="102"/>
      <c r="K32" s="30">
        <f>E32*F32</f>
        <v>0</v>
      </c>
      <c r="L32" s="31">
        <f>E32*H32</f>
        <v>0</v>
      </c>
      <c r="M32" s="31">
        <f>I32*E32</f>
        <v>0</v>
      </c>
      <c r="N32" s="31" t="str">
        <f>IF(E32&gt;0,#REF!,"0")</f>
        <v>0</v>
      </c>
    </row>
  </sheetData>
  <sheetProtection autoFilter="0"/>
  <autoFilter ref="A8:I32" xr:uid="{00000000-0009-0000-0000-000000000000}"/>
  <mergeCells count="3">
    <mergeCell ref="I2:I3"/>
    <mergeCell ref="H2:H3"/>
    <mergeCell ref="F2:F3"/>
  </mergeCells>
  <conditionalFormatting sqref="F2:G2">
    <cfRule type="expression" dxfId="3" priority="50">
      <formula>SUM($E$9:$E$14)&gt;0</formula>
    </cfRule>
  </conditionalFormatting>
  <conditionalFormatting sqref="H2">
    <cfRule type="expression" dxfId="2" priority="54">
      <formula>SUM($E$16)&gt;0</formula>
    </cfRule>
  </conditionalFormatting>
  <conditionalFormatting sqref="I2:J2">
    <cfRule type="expression" dxfId="1" priority="56">
      <formula>SUM($E$18:$E$29)&gt;0</formula>
    </cfRule>
  </conditionalFormatting>
  <dataValidations count="1">
    <dataValidation type="whole" allowBlank="1" showInputMessage="1" showErrorMessage="1" sqref="E31:E1048576 E1:E3 E5:E16" xr:uid="{00000000-0002-0000-0000-000000000000}">
      <formula1>1</formula1>
      <formula2>1000</formula2>
    </dataValidation>
  </dataValidations>
  <hyperlinks>
    <hyperlink ref="F2" location="'Бланк заказов'!B8" display="Выравнивающие планки" xr:uid="{00000000-0004-0000-0000-000000000000}"/>
    <hyperlink ref="H2" location="'Бланк заказов'!B15" display="Монтажная планка" xr:uid="{00000000-0004-0000-0000-000001000000}"/>
    <hyperlink ref="I2" location="'Бланк заказов'!B17" display="Декоративные Рейки" xr:uid="{00000000-0004-0000-0000-000002000000}"/>
    <hyperlink ref="C6" r:id="rId1" xr:uid="{159ADF52-E415-4095-8A08-63512F5A5D00}"/>
  </hyperlinks>
  <pageMargins left="0.7" right="0.7" top="0.75" bottom="0.75" header="0.3" footer="0.3"/>
  <pageSetup paperSize="9" scale="45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1CAEE-880C-4383-9C88-F63FFD754F26}">
  <dimension ref="A1:C46"/>
  <sheetViews>
    <sheetView workbookViewId="0">
      <pane ySplit="1" topLeftCell="A2" activePane="bottomLeft" state="frozen"/>
      <selection pane="bottomLeft" activeCell="F18" sqref="F18"/>
    </sheetView>
  </sheetViews>
  <sheetFormatPr defaultRowHeight="15" x14ac:dyDescent="0.25"/>
  <cols>
    <col min="1" max="1" width="7.140625" customWidth="1"/>
    <col min="2" max="2" width="78.7109375" customWidth="1"/>
    <col min="3" max="3" width="16" customWidth="1"/>
  </cols>
  <sheetData>
    <row r="1" spans="1:3" ht="24.75" customHeight="1" x14ac:dyDescent="0.25">
      <c r="A1" s="2" t="s">
        <v>6</v>
      </c>
      <c r="B1" s="2" t="s">
        <v>0</v>
      </c>
      <c r="C1" s="2" t="s">
        <v>5</v>
      </c>
    </row>
    <row r="2" spans="1:3" ht="15.75" x14ac:dyDescent="0.25">
      <c r="A2" s="3">
        <v>1</v>
      </c>
      <c r="B2" s="4" t="str">
        <f t="array" ref="B2">IFERROR(INDEX(РЕЙКИ!$C$9:$C$46,MATCH($A2,РЕЙКИ!$N$9:$N$46,0)),"")</f>
        <v/>
      </c>
      <c r="C2" s="5" t="str">
        <f t="array" ref="C2">IFERROR(INDEX(РЕЙКИ!$E$9:$E$46,MATCH($A2,РЕЙКИ!$N$9:$N$46,0)),"")</f>
        <v/>
      </c>
    </row>
    <row r="3" spans="1:3" ht="15.75" x14ac:dyDescent="0.25">
      <c r="A3" s="3">
        <v>2</v>
      </c>
      <c r="B3" s="4" t="str">
        <f t="array" ref="B3">IFERROR(INDEX(РЕЙКИ!$C$9:$C$46,MATCH($A3,РЕЙКИ!$N$9:$N$46,0)),"")</f>
        <v/>
      </c>
      <c r="C3" s="5" t="str">
        <f t="array" ref="C3">IFERROR(INDEX(РЕЙКИ!$E$9:$E$46,MATCH($A3,РЕЙКИ!$N$9:$N$46,0)),"")</f>
        <v/>
      </c>
    </row>
    <row r="4" spans="1:3" ht="15.75" x14ac:dyDescent="0.25">
      <c r="A4" s="3">
        <v>3</v>
      </c>
      <c r="B4" s="4" t="str">
        <f t="array" ref="B4">IFERROR(INDEX(РЕЙКИ!$C$9:$C$46,MATCH($A4,РЕЙКИ!$N$9:$N$46,0)),"")</f>
        <v/>
      </c>
      <c r="C4" s="5" t="str">
        <f t="array" ref="C4">IFERROR(INDEX(РЕЙКИ!$E$9:$E$46,MATCH($A4,РЕЙКИ!$N$9:$N$46,0)),"")</f>
        <v/>
      </c>
    </row>
    <row r="5" spans="1:3" ht="15.75" x14ac:dyDescent="0.25">
      <c r="A5" s="3">
        <v>4</v>
      </c>
      <c r="B5" s="4" t="str">
        <f t="array" ref="B5">IFERROR(INDEX(РЕЙКИ!$C$9:$C$46,MATCH($A5,РЕЙКИ!$N$9:$N$46,0)),"")</f>
        <v/>
      </c>
      <c r="C5" s="5" t="str">
        <f t="array" ref="C5">IFERROR(INDEX(РЕЙКИ!$E$9:$E$46,MATCH($A5,РЕЙКИ!$N$9:$N$46,0)),"")</f>
        <v/>
      </c>
    </row>
    <row r="6" spans="1:3" ht="15.75" x14ac:dyDescent="0.25">
      <c r="A6" s="3">
        <v>5</v>
      </c>
      <c r="B6" s="4" t="str">
        <f t="array" ref="B6">IFERROR(INDEX(РЕЙКИ!$C$9:$C$46,MATCH($A6,РЕЙКИ!$N$9:$N$46,0)),"")</f>
        <v/>
      </c>
      <c r="C6" s="5" t="str">
        <f t="array" ref="C6">IFERROR(INDEX(РЕЙКИ!$E$9:$E$46,MATCH($A6,РЕЙКИ!$N$9:$N$46,0)),"")</f>
        <v/>
      </c>
    </row>
    <row r="7" spans="1:3" ht="15.75" x14ac:dyDescent="0.25">
      <c r="A7" s="3">
        <v>6</v>
      </c>
      <c r="B7" s="4" t="str">
        <f t="array" ref="B7">IFERROR(INDEX(РЕЙКИ!$C$9:$C$46,MATCH($A7,РЕЙКИ!$N$9:$N$46,0)),"")</f>
        <v/>
      </c>
      <c r="C7" s="5" t="str">
        <f t="array" ref="C7">IFERROR(INDEX(РЕЙКИ!$E$9:$E$46,MATCH($A7,РЕЙКИ!$N$9:$N$46,0)),"")</f>
        <v/>
      </c>
    </row>
    <row r="8" spans="1:3" ht="15.75" x14ac:dyDescent="0.25">
      <c r="A8" s="3">
        <v>7</v>
      </c>
      <c r="B8" s="4" t="str">
        <f t="array" ref="B8">IFERROR(INDEX(РЕЙКИ!$C$9:$C$46,MATCH($A8,РЕЙКИ!$N$9:$N$46,0)),"")</f>
        <v/>
      </c>
      <c r="C8" s="5" t="str">
        <f t="array" ref="C8">IFERROR(INDEX(РЕЙКИ!$E$9:$E$46,MATCH($A8,РЕЙКИ!$N$9:$N$46,0)),"")</f>
        <v/>
      </c>
    </row>
    <row r="9" spans="1:3" ht="15.75" x14ac:dyDescent="0.25">
      <c r="A9" s="3">
        <v>8</v>
      </c>
      <c r="B9" s="4" t="str">
        <f t="array" ref="B9">IFERROR(INDEX(РЕЙКИ!$C$9:$C$46,MATCH($A9,РЕЙКИ!$N$9:$N$46,0)),"")</f>
        <v/>
      </c>
      <c r="C9" s="5" t="str">
        <f t="array" ref="C9">IFERROR(INDEX(РЕЙКИ!$E$9:$E$46,MATCH($A9,РЕЙКИ!$N$9:$N$46,0)),"")</f>
        <v/>
      </c>
    </row>
    <row r="10" spans="1:3" ht="15.75" x14ac:dyDescent="0.25">
      <c r="A10" s="3">
        <v>9</v>
      </c>
      <c r="B10" s="4" t="str">
        <f t="array" ref="B10">IFERROR(INDEX(РЕЙКИ!$C$9:$C$46,MATCH($A10,РЕЙКИ!$N$9:$N$46,0)),"")</f>
        <v/>
      </c>
      <c r="C10" s="5" t="str">
        <f t="array" ref="C10">IFERROR(INDEX(РЕЙКИ!$E$9:$E$46,MATCH($A10,РЕЙКИ!$N$9:$N$46,0)),"")</f>
        <v/>
      </c>
    </row>
    <row r="11" spans="1:3" ht="15.75" x14ac:dyDescent="0.25">
      <c r="A11" s="3">
        <v>10</v>
      </c>
      <c r="B11" s="4" t="str">
        <f t="array" ref="B11">IFERROR(INDEX(РЕЙКИ!$C$9:$C$46,MATCH($A11,РЕЙКИ!$N$9:$N$46,0)),"")</f>
        <v/>
      </c>
      <c r="C11" s="5" t="str">
        <f t="array" ref="C11">IFERROR(INDEX(РЕЙКИ!$E$9:$E$46,MATCH($A11,РЕЙКИ!$N$9:$N$46,0)),"")</f>
        <v/>
      </c>
    </row>
    <row r="12" spans="1:3" ht="15.75" x14ac:dyDescent="0.25">
      <c r="A12" s="3">
        <v>11</v>
      </c>
      <c r="B12" s="4" t="str">
        <f t="array" ref="B12">IFERROR(INDEX(РЕЙКИ!$C$9:$C$46,MATCH($A12,РЕЙКИ!$N$9:$N$46,0)),"")</f>
        <v/>
      </c>
      <c r="C12" s="5" t="str">
        <f t="array" ref="C12">IFERROR(INDEX(РЕЙКИ!$E$9:$E$46,MATCH($A12,РЕЙКИ!$N$9:$N$46,0)),"")</f>
        <v/>
      </c>
    </row>
    <row r="13" spans="1:3" ht="15.75" x14ac:dyDescent="0.25">
      <c r="A13" s="3">
        <v>12</v>
      </c>
      <c r="B13" s="4" t="str">
        <f t="array" ref="B13">IFERROR(INDEX(РЕЙКИ!$C$9:$C$46,MATCH($A13,РЕЙКИ!$N$9:$N$46,0)),"")</f>
        <v/>
      </c>
      <c r="C13" s="5" t="str">
        <f t="array" ref="C13">IFERROR(INDEX(РЕЙКИ!$E$9:$E$46,MATCH($A13,РЕЙКИ!$N$9:$N$46,0)),"")</f>
        <v/>
      </c>
    </row>
    <row r="14" spans="1:3" ht="15.75" x14ac:dyDescent="0.25">
      <c r="A14" s="3">
        <v>13</v>
      </c>
      <c r="B14" s="4" t="str">
        <f t="array" ref="B14">IFERROR(INDEX(РЕЙКИ!$C$9:$C$46,MATCH($A14,РЕЙКИ!$N$9:$N$46,0)),"")</f>
        <v/>
      </c>
      <c r="C14" s="5" t="str">
        <f t="array" ref="C14">IFERROR(INDEX(РЕЙКИ!$E$9:$E$46,MATCH($A14,РЕЙКИ!$N$9:$N$46,0)),"")</f>
        <v/>
      </c>
    </row>
    <row r="15" spans="1:3" ht="15.75" x14ac:dyDescent="0.25">
      <c r="A15" s="3">
        <v>14</v>
      </c>
      <c r="B15" s="4" t="str">
        <f t="array" ref="B15">IFERROR(INDEX(РЕЙКИ!$C$9:$C$46,MATCH($A15,РЕЙКИ!$N$9:$N$46,0)),"")</f>
        <v/>
      </c>
      <c r="C15" s="5" t="str">
        <f t="array" ref="C15">IFERROR(INDEX(РЕЙКИ!$E$9:$E$46,MATCH($A15,РЕЙКИ!$N$9:$N$46,0)),"")</f>
        <v/>
      </c>
    </row>
    <row r="16" spans="1:3" ht="15.75" x14ac:dyDescent="0.25">
      <c r="A16" s="3">
        <v>15</v>
      </c>
      <c r="B16" s="4" t="str">
        <f t="array" ref="B16">IFERROR(INDEX(РЕЙКИ!$C$9:$C$46,MATCH($A16,РЕЙКИ!$N$9:$N$46,0)),"")</f>
        <v/>
      </c>
      <c r="C16" s="5" t="str">
        <f t="array" ref="C16">IFERROR(INDEX(РЕЙКИ!$E$9:$E$46,MATCH($A16,РЕЙКИ!$N$9:$N$46,0)),"")</f>
        <v/>
      </c>
    </row>
    <row r="17" spans="1:3" ht="15.75" x14ac:dyDescent="0.25">
      <c r="A17" s="3">
        <v>16</v>
      </c>
      <c r="B17" s="4" t="str">
        <f t="array" ref="B17">IFERROR(INDEX(РЕЙКИ!$C$9:$C$46,MATCH($A17,РЕЙКИ!$N$9:$N$46,0)),"")</f>
        <v/>
      </c>
      <c r="C17" s="5" t="str">
        <f t="array" ref="C17">IFERROR(INDEX(РЕЙКИ!$E$9:$E$46,MATCH($A17,РЕЙКИ!$N$9:$N$46,0)),"")</f>
        <v/>
      </c>
    </row>
    <row r="18" spans="1:3" ht="15.75" x14ac:dyDescent="0.25">
      <c r="A18" s="3">
        <v>17</v>
      </c>
      <c r="B18" s="4" t="str">
        <f t="array" ref="B18">IFERROR(INDEX(РЕЙКИ!$C$9:$C$46,MATCH($A18,РЕЙКИ!$N$9:$N$46,0)),"")</f>
        <v/>
      </c>
      <c r="C18" s="5" t="str">
        <f t="array" ref="C18">IFERROR(INDEX(РЕЙКИ!$E$9:$E$46,MATCH($A18,РЕЙКИ!$N$9:$N$46,0)),"")</f>
        <v/>
      </c>
    </row>
    <row r="19" spans="1:3" ht="15.75" x14ac:dyDescent="0.25">
      <c r="A19" s="3">
        <v>18</v>
      </c>
      <c r="B19" s="4" t="str">
        <f t="array" ref="B19">IFERROR(INDEX(РЕЙКИ!$C$9:$C$46,MATCH($A19,РЕЙКИ!$N$9:$N$46,0)),"")</f>
        <v/>
      </c>
      <c r="C19" s="5" t="str">
        <f t="array" ref="C19">IFERROR(INDEX(РЕЙКИ!$E$9:$E$46,MATCH($A19,РЕЙКИ!$N$9:$N$46,0)),"")</f>
        <v/>
      </c>
    </row>
    <row r="20" spans="1:3" ht="15.75" x14ac:dyDescent="0.25">
      <c r="A20" s="3">
        <v>19</v>
      </c>
      <c r="B20" s="4" t="str">
        <f t="array" ref="B20">IFERROR(INDEX(РЕЙКИ!$C$9:$C$46,MATCH($A20,РЕЙКИ!$N$9:$N$46,0)),"")</f>
        <v/>
      </c>
      <c r="C20" s="5" t="str">
        <f t="array" ref="C20">IFERROR(INDEX(РЕЙКИ!$E$9:$E$46,MATCH($A20,РЕЙКИ!$N$9:$N$46,0)),"")</f>
        <v/>
      </c>
    </row>
    <row r="21" spans="1:3" ht="15.75" x14ac:dyDescent="0.25">
      <c r="A21" s="3">
        <v>20</v>
      </c>
      <c r="B21" s="4" t="str">
        <f t="array" ref="B21">IFERROR(INDEX(РЕЙКИ!$C$9:$C$46,MATCH($A21,РЕЙКИ!$N$9:$N$46,0)),"")</f>
        <v/>
      </c>
      <c r="C21" s="5" t="str">
        <f t="array" ref="C21">IFERROR(INDEX(РЕЙКИ!$E$9:$E$46,MATCH($A21,РЕЙКИ!$N$9:$N$46,0)),"")</f>
        <v/>
      </c>
    </row>
    <row r="22" spans="1:3" ht="15.75" x14ac:dyDescent="0.25">
      <c r="A22" s="3">
        <v>21</v>
      </c>
      <c r="B22" s="4" t="str">
        <f t="array" ref="B22">IFERROR(INDEX(РЕЙКИ!$C$9:$C$46,MATCH($A22,РЕЙКИ!$N$9:$N$46,0)),"")</f>
        <v/>
      </c>
      <c r="C22" s="5" t="str">
        <f t="array" ref="C22">IFERROR(INDEX(РЕЙКИ!$E$9:$E$46,MATCH($A22,РЕЙКИ!$N$9:$N$46,0)),"")</f>
        <v/>
      </c>
    </row>
    <row r="23" spans="1:3" ht="15.75" x14ac:dyDescent="0.25">
      <c r="A23" s="3">
        <v>22</v>
      </c>
      <c r="B23" s="4" t="str">
        <f t="array" ref="B23">IFERROR(INDEX(РЕЙКИ!$C$9:$C$46,MATCH($A23,РЕЙКИ!$N$9:$N$46,0)),"")</f>
        <v/>
      </c>
      <c r="C23" s="5" t="str">
        <f t="array" ref="C23">IFERROR(INDEX(РЕЙКИ!$E$9:$E$46,MATCH($A23,РЕЙКИ!$N$9:$N$46,0)),"")</f>
        <v/>
      </c>
    </row>
    <row r="24" spans="1:3" ht="15.75" x14ac:dyDescent="0.25">
      <c r="A24" s="3">
        <v>23</v>
      </c>
      <c r="B24" s="4" t="str">
        <f t="array" ref="B24">IFERROR(INDEX(РЕЙКИ!$C$9:$C$46,MATCH($A24,РЕЙКИ!$N$9:$N$46,0)),"")</f>
        <v/>
      </c>
      <c r="C24" s="5" t="str">
        <f t="array" ref="C24">IFERROR(INDEX(РЕЙКИ!$E$9:$E$46,MATCH($A24,РЕЙКИ!$N$9:$N$46,0)),"")</f>
        <v/>
      </c>
    </row>
    <row r="25" spans="1:3" ht="15.75" x14ac:dyDescent="0.25">
      <c r="A25" s="3">
        <v>24</v>
      </c>
      <c r="B25" s="4" t="str">
        <f t="array" ref="B25">IFERROR(INDEX(РЕЙКИ!$C$9:$C$46,MATCH($A25,РЕЙКИ!$N$9:$N$46,0)),"")</f>
        <v/>
      </c>
      <c r="C25" s="5" t="str">
        <f t="array" ref="C25">IFERROR(INDEX(РЕЙКИ!$E$9:$E$46,MATCH($A25,РЕЙКИ!$N$9:$N$46,0)),"")</f>
        <v/>
      </c>
    </row>
    <row r="26" spans="1:3" ht="15.75" x14ac:dyDescent="0.25">
      <c r="A26" s="3">
        <v>25</v>
      </c>
      <c r="B26" s="4" t="str">
        <f t="array" ref="B26">IFERROR(INDEX(РЕЙКИ!$C$9:$C$46,MATCH($A26,РЕЙКИ!$N$9:$N$46,0)),"")</f>
        <v/>
      </c>
      <c r="C26" s="5" t="str">
        <f t="array" ref="C26">IFERROR(INDEX(РЕЙКИ!$E$9:$E$46,MATCH($A26,РЕЙКИ!$N$9:$N$46,0)),"")</f>
        <v/>
      </c>
    </row>
    <row r="27" spans="1:3" ht="15.75" x14ac:dyDescent="0.25">
      <c r="A27" s="3">
        <v>26</v>
      </c>
      <c r="B27" s="4" t="str">
        <f t="array" ref="B27">IFERROR(INDEX(РЕЙКИ!$C$9:$C$46,MATCH($A27,РЕЙКИ!$N$9:$N$46,0)),"")</f>
        <v/>
      </c>
      <c r="C27" s="5" t="str">
        <f t="array" ref="C27">IFERROR(INDEX(РЕЙКИ!$E$9:$E$46,MATCH($A27,РЕЙКИ!$N$9:$N$46,0)),"")</f>
        <v/>
      </c>
    </row>
    <row r="28" spans="1:3" ht="15.75" x14ac:dyDescent="0.25">
      <c r="A28" s="3">
        <v>27</v>
      </c>
      <c r="B28" s="4" t="str">
        <f t="array" ref="B28">IFERROR(INDEX(РЕЙКИ!$C$9:$C$46,MATCH($A28,РЕЙКИ!$N$9:$N$46,0)),"")</f>
        <v/>
      </c>
      <c r="C28" s="5" t="str">
        <f t="array" ref="C28">IFERROR(INDEX(РЕЙКИ!$E$9:$E$46,MATCH($A28,РЕЙКИ!$N$9:$N$46,0)),"")</f>
        <v/>
      </c>
    </row>
    <row r="29" spans="1:3" ht="15.75" x14ac:dyDescent="0.25">
      <c r="A29" s="3">
        <v>28</v>
      </c>
      <c r="B29" s="4" t="str">
        <f t="array" ref="B29">IFERROR(INDEX(РЕЙКИ!$C$9:$C$46,MATCH($A29,РЕЙКИ!$N$9:$N$46,0)),"")</f>
        <v/>
      </c>
      <c r="C29" s="5" t="str">
        <f t="array" ref="C29">IFERROR(INDEX(РЕЙКИ!$E$9:$E$46,MATCH($A29,РЕЙКИ!$N$9:$N$46,0)),"")</f>
        <v/>
      </c>
    </row>
    <row r="30" spans="1:3" ht="15.75" x14ac:dyDescent="0.25">
      <c r="A30" s="3">
        <v>29</v>
      </c>
      <c r="B30" s="4" t="str">
        <f t="array" ref="B30">IFERROR(INDEX(РЕЙКИ!$C$9:$C$46,MATCH($A30,РЕЙКИ!$N$9:$N$46,0)),"")</f>
        <v/>
      </c>
      <c r="C30" s="5" t="str">
        <f t="array" ref="C30">IFERROR(INDEX(РЕЙКИ!$E$9:$E$46,MATCH($A30,РЕЙКИ!$N$9:$N$46,0)),"")</f>
        <v/>
      </c>
    </row>
    <row r="31" spans="1:3" ht="15.75" x14ac:dyDescent="0.25">
      <c r="A31" s="3">
        <v>30</v>
      </c>
      <c r="B31" s="4" t="str">
        <f t="array" ref="B31">IFERROR(INDEX(РЕЙКИ!$C$9:$C$46,MATCH($A31,РЕЙКИ!$N$9:$N$46,0)),"")</f>
        <v/>
      </c>
      <c r="C31" s="5" t="str">
        <f t="array" ref="C31">IFERROR(INDEX(РЕЙКИ!$E$9:$E$46,MATCH($A31,РЕЙКИ!$N$9:$N$46,0)),"")</f>
        <v/>
      </c>
    </row>
    <row r="32" spans="1:3" ht="15.75" x14ac:dyDescent="0.25">
      <c r="A32" s="3">
        <v>31</v>
      </c>
      <c r="B32" s="4" t="str">
        <f t="array" ref="B32">IFERROR(INDEX(РЕЙКИ!$C$9:$C$46,MATCH($A32,РЕЙКИ!$N$9:$N$46,0)),"")</f>
        <v/>
      </c>
      <c r="C32" s="5" t="str">
        <f t="array" ref="C32">IFERROR(INDEX(РЕЙКИ!$E$9:$E$46,MATCH($A32,РЕЙКИ!$N$9:$N$46,0)),"")</f>
        <v/>
      </c>
    </row>
    <row r="33" spans="1:3" ht="15.75" x14ac:dyDescent="0.25">
      <c r="A33" s="3">
        <v>32</v>
      </c>
      <c r="B33" s="4" t="str">
        <f t="array" ref="B33">IFERROR(INDEX(РЕЙКИ!$C$9:$C$46,MATCH($A33,РЕЙКИ!$N$9:$N$46,0)),"")</f>
        <v/>
      </c>
      <c r="C33" s="5" t="str">
        <f t="array" ref="C33">IFERROR(INDEX(РЕЙКИ!$E$9:$E$46,MATCH($A33,РЕЙКИ!$N$9:$N$46,0)),"")</f>
        <v/>
      </c>
    </row>
    <row r="34" spans="1:3" ht="15.75" x14ac:dyDescent="0.25">
      <c r="A34" s="3">
        <v>33</v>
      </c>
      <c r="B34" s="4" t="str">
        <f t="array" ref="B34">IFERROR(INDEX(РЕЙКИ!$C$9:$C$46,MATCH($A34,РЕЙКИ!$N$9:$N$46,0)),"")</f>
        <v/>
      </c>
      <c r="C34" s="5" t="str">
        <f t="array" ref="C34">IFERROR(INDEX(РЕЙКИ!$E$9:$E$46,MATCH($A34,РЕЙКИ!$N$9:$N$46,0)),"")</f>
        <v/>
      </c>
    </row>
    <row r="35" spans="1:3" ht="15.75" x14ac:dyDescent="0.25">
      <c r="A35" s="3">
        <v>34</v>
      </c>
      <c r="B35" s="4" t="str">
        <f t="array" ref="B35">IFERROR(INDEX(РЕЙКИ!$C$9:$C$46,MATCH($A35,РЕЙКИ!$N$9:$N$46,0)),"")</f>
        <v/>
      </c>
      <c r="C35" s="5" t="str">
        <f t="array" ref="C35">IFERROR(INDEX(РЕЙКИ!$E$9:$E$46,MATCH($A35,РЕЙКИ!$N$9:$N$46,0)),"")</f>
        <v/>
      </c>
    </row>
    <row r="36" spans="1:3" ht="15.75" x14ac:dyDescent="0.25">
      <c r="A36" s="3">
        <v>35</v>
      </c>
      <c r="B36" s="4" t="str">
        <f t="array" ref="B36">IFERROR(INDEX(РЕЙКИ!$C$9:$C$46,MATCH($A36,РЕЙКИ!$N$9:$N$46,0)),"")</f>
        <v/>
      </c>
      <c r="C36" s="5" t="str">
        <f t="array" ref="C36">IFERROR(INDEX(РЕЙКИ!$E$9:$E$46,MATCH($A36,РЕЙКИ!$N$9:$N$46,0)),"")</f>
        <v/>
      </c>
    </row>
    <row r="37" spans="1:3" ht="15.75" x14ac:dyDescent="0.25">
      <c r="A37" s="3">
        <v>36</v>
      </c>
      <c r="B37" s="4" t="str">
        <f t="array" ref="B37">IFERROR(INDEX(РЕЙКИ!$C$9:$C$46,MATCH($A37,РЕЙКИ!$N$9:$N$46,0)),"")</f>
        <v/>
      </c>
      <c r="C37" s="5" t="str">
        <f t="array" ref="C37">IFERROR(INDEX(РЕЙКИ!$E$9:$E$46,MATCH($A37,РЕЙКИ!$N$9:$N$46,0)),"")</f>
        <v/>
      </c>
    </row>
    <row r="38" spans="1:3" ht="15.75" x14ac:dyDescent="0.25">
      <c r="A38" s="3">
        <v>37</v>
      </c>
      <c r="B38" s="4" t="str">
        <f t="array" ref="B38">IFERROR(INDEX(РЕЙКИ!$C$9:$C$46,MATCH($A38,РЕЙКИ!$N$9:$N$46,0)),"")</f>
        <v/>
      </c>
      <c r="C38" s="5" t="str">
        <f t="array" ref="C38">IFERROR(INDEX(РЕЙКИ!$E$9:$E$46,MATCH($A38,РЕЙКИ!$N$9:$N$46,0)),"")</f>
        <v/>
      </c>
    </row>
    <row r="39" spans="1:3" ht="15.75" x14ac:dyDescent="0.25">
      <c r="A39" s="3">
        <v>38</v>
      </c>
      <c r="B39" s="4" t="str">
        <f t="array" ref="B39">IFERROR(INDEX(РЕЙКИ!$C$9:$C$46,MATCH($A39,РЕЙКИ!$N$9:$N$46,0)),"")</f>
        <v/>
      </c>
      <c r="C39" s="5" t="str">
        <f t="array" ref="C39">IFERROR(INDEX(РЕЙКИ!$E$9:$E$46,MATCH($A39,РЕЙКИ!$N$9:$N$46,0)),"")</f>
        <v/>
      </c>
    </row>
    <row r="40" spans="1:3" ht="15.75" x14ac:dyDescent="0.25">
      <c r="A40" s="3">
        <v>39</v>
      </c>
      <c r="B40" s="4" t="str">
        <f t="array" ref="B40">IFERROR(INDEX(РЕЙКИ!$C$9:$C$46,MATCH($A40,РЕЙКИ!$N$9:$N$46,0)),"")</f>
        <v/>
      </c>
      <c r="C40" s="5" t="str">
        <f t="array" ref="C40">IFERROR(INDEX(РЕЙКИ!$E$9:$E$46,MATCH($A40,РЕЙКИ!$N$9:$N$46,0)),"")</f>
        <v/>
      </c>
    </row>
    <row r="41" spans="1:3" ht="15.75" x14ac:dyDescent="0.25">
      <c r="A41" s="3">
        <v>40</v>
      </c>
      <c r="B41" s="4" t="str">
        <f t="array" ref="B41">IFERROR(INDEX(РЕЙКИ!$C$9:$C$46,MATCH($A41,РЕЙКИ!$N$9:$N$46,0)),"")</f>
        <v/>
      </c>
      <c r="C41" s="5" t="str">
        <f t="array" ref="C41">IFERROR(INDEX(РЕЙКИ!$E$9:$E$46,MATCH($A41,РЕЙКИ!$N$9:$N$46,0)),"")</f>
        <v/>
      </c>
    </row>
    <row r="42" spans="1:3" ht="15.75" x14ac:dyDescent="0.25">
      <c r="A42" s="3">
        <v>41</v>
      </c>
      <c r="B42" s="4" t="str">
        <f t="array" ref="B42">IFERROR(INDEX(РЕЙКИ!$C$9:$C$46,MATCH($A42,РЕЙКИ!$N$9:$N$46,0)),"")</f>
        <v/>
      </c>
      <c r="C42" s="5" t="str">
        <f t="array" ref="C42">IFERROR(INDEX(РЕЙКИ!$E$9:$E$46,MATCH($A42,РЕЙКИ!$N$9:$N$46,0)),"")</f>
        <v/>
      </c>
    </row>
    <row r="43" spans="1:3" ht="15.75" x14ac:dyDescent="0.25">
      <c r="A43" s="3">
        <v>42</v>
      </c>
      <c r="B43" s="4" t="str">
        <f t="array" ref="B43">IFERROR(INDEX(РЕЙКИ!$C$9:$C$46,MATCH($A43,РЕЙКИ!$N$9:$N$46,0)),"")</f>
        <v/>
      </c>
      <c r="C43" s="5" t="str">
        <f t="array" ref="C43">IFERROR(INDEX(РЕЙКИ!$E$9:$E$46,MATCH($A43,РЕЙКИ!$N$9:$N$46,0)),"")</f>
        <v/>
      </c>
    </row>
    <row r="44" spans="1:3" ht="15.75" x14ac:dyDescent="0.25">
      <c r="A44" s="3">
        <v>43</v>
      </c>
      <c r="B44" s="4" t="str">
        <f t="array" ref="B44">IFERROR(INDEX(РЕЙКИ!$C$9:$C$46,MATCH($A44,РЕЙКИ!$N$9:$N$46,0)),"")</f>
        <v/>
      </c>
      <c r="C44" s="5" t="str">
        <f t="array" ref="C44">IFERROR(INDEX(РЕЙКИ!$E$9:$E$46,MATCH($A44,РЕЙКИ!$N$9:$N$46,0)),"")</f>
        <v/>
      </c>
    </row>
    <row r="45" spans="1:3" ht="15.75" x14ac:dyDescent="0.25">
      <c r="A45" s="3">
        <v>44</v>
      </c>
      <c r="B45" s="4" t="str">
        <f t="array" ref="B45">IFERROR(INDEX(РЕЙКИ!$C$9:$C$46,MATCH($A45,РЕЙКИ!$N$9:$N$46,0)),"")</f>
        <v/>
      </c>
      <c r="C45" s="5" t="str">
        <f t="array" ref="C45">IFERROR(INDEX(РЕЙКИ!$E$9:$E$46,MATCH($A45,РЕЙКИ!$N$9:$N$46,0)),"")</f>
        <v/>
      </c>
    </row>
    <row r="46" spans="1:3" ht="15.75" x14ac:dyDescent="0.25">
      <c r="A46" s="3">
        <v>45</v>
      </c>
      <c r="B46" s="4" t="str">
        <f t="array" ref="B46">IFERROR(INDEX(РЕЙКИ!$C$9:$C$46,MATCH($A46,РЕЙКИ!$N$9:$N$46,0)),"")</f>
        <v/>
      </c>
      <c r="C46" s="5" t="str">
        <f t="array" ref="C46">IFERROR(INDEX(РЕЙКИ!$E$9:$E$46,MATCH($A46,РЕЙКИ!$N$9:$N$46,0)),"")</f>
        <v/>
      </c>
    </row>
  </sheetData>
  <autoFilter ref="A1:C1" xr:uid="{94C1CAEE-880C-4383-9C88-F63FFD754F26}"/>
  <conditionalFormatting sqref="A2:C46">
    <cfRule type="expression" dxfId="0" priority="1">
      <formula>$B2&lt;&gt;""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Наценка</vt:lpstr>
      <vt:lpstr>РЕЙКИ</vt:lpstr>
      <vt:lpstr>1С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 Щербакова</dc:creator>
  <cp:lastModifiedBy>User</cp:lastModifiedBy>
  <cp:lastPrinted>2026-02-03T11:17:21Z</cp:lastPrinted>
  <dcterms:created xsi:type="dcterms:W3CDTF">2017-07-26T12:23:24Z</dcterms:created>
  <dcterms:modified xsi:type="dcterms:W3CDTF">2026-02-03T11:20:23Z</dcterms:modified>
</cp:coreProperties>
</file>